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675"/>
  </bookViews>
  <sheets>
    <sheet name="PE" sheetId="9" r:id="rId1"/>
  </sheets>
  <calcPr calcId="144525"/>
</workbook>
</file>

<file path=xl/sharedStrings.xml><?xml version="1.0" encoding="utf-8"?>
<sst xmlns="http://schemas.openxmlformats.org/spreadsheetml/2006/main" count="118" uniqueCount="41">
  <si>
    <t>Quotation（含PE）</t>
  </si>
  <si>
    <t>Client:</t>
  </si>
  <si>
    <t>AstraZeneca</t>
  </si>
  <si>
    <t xml:space="preserve">Project Name: </t>
  </si>
  <si>
    <t>2024AZ罕见病医学部非推幻灯制作项目</t>
  </si>
  <si>
    <t>Supplier Contact Information:</t>
  </si>
  <si>
    <t>zebra.jiang@ubs-cn.com</t>
  </si>
  <si>
    <t>Effective Date:</t>
  </si>
  <si>
    <t>2024.7.8</t>
  </si>
  <si>
    <t>Item</t>
  </si>
  <si>
    <t>Cost</t>
  </si>
  <si>
    <t>I. Medical</t>
  </si>
  <si>
    <t>Sub-total</t>
  </si>
  <si>
    <t>TAX 6%</t>
  </si>
  <si>
    <t>Total</t>
  </si>
  <si>
    <t>PE表</t>
  </si>
  <si>
    <t>Description</t>
  </si>
  <si>
    <t>AZ Annual Rate
(if have, list year)</t>
  </si>
  <si>
    <t>Unit Price</t>
  </si>
  <si>
    <t>Unit</t>
  </si>
  <si>
    <t>Quantity</t>
  </si>
  <si>
    <t>Set Number</t>
  </si>
  <si>
    <t>Amount</t>
  </si>
  <si>
    <t>1.舒立瑞相关幻灯 *3套*30P</t>
  </si>
  <si>
    <t>销售培训幻灯(new work)</t>
  </si>
  <si>
    <t>封面以及封底不计数，包括医学编辑及适量文献检索（每套幻灯至少3-5篇文献，额外或特需的文献检索或下载可参考“其他附加内容”分别报价）</t>
  </si>
  <si>
    <t>页</t>
  </si>
  <si>
    <t>PPT美化(高级美化)(new work)</t>
  </si>
  <si>
    <t>使用Adobe绘图软件进行图标重绘、字体设计等</t>
  </si>
  <si>
    <t>幻灯片解说词（中文）(new work)</t>
  </si>
  <si>
    <t>中文原文下载</t>
  </si>
  <si>
    <t>篇</t>
  </si>
  <si>
    <t>英文原文下载</t>
  </si>
  <si>
    <t>文献标注(new work)</t>
  </si>
  <si>
    <t>根据所提供素材整理、高亮</t>
  </si>
  <si>
    <t>Sub-Total</t>
  </si>
  <si>
    <t>2.科赛优产品相关幻灯*2套*30P</t>
  </si>
  <si>
    <t>总成本-total</t>
  </si>
  <si>
    <t>不含税报价</t>
  </si>
  <si>
    <t>利润</t>
  </si>
  <si>
    <t>毛利率</t>
  </si>
</sst>
</file>

<file path=xl/styles.xml><?xml version="1.0" encoding="utf-8"?>
<styleSheet xmlns="http://schemas.openxmlformats.org/spreadsheetml/2006/main" xmlns:xr9="http://schemas.microsoft.com/office/spreadsheetml/2016/revision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\¥#,##0.00_);[Red]\(\¥#,##0.00\)"/>
    <numFmt numFmtId="178" formatCode="#,##0_ "/>
    <numFmt numFmtId="179" formatCode="&quot;￥&quot;#,##0.00_);[Red]\(&quot;￥&quot;#,##0.00\)"/>
    <numFmt numFmtId="180" formatCode="0.00_);[Red]\(0.00\)"/>
  </numFmts>
  <fonts count="32">
    <font>
      <sz val="12"/>
      <name val="宋体"/>
      <charset val="134"/>
    </font>
    <font>
      <b/>
      <sz val="28"/>
      <name val="微软雅黑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sz val="11"/>
      <name val="微软雅黑"/>
      <charset val="134"/>
    </font>
    <font>
      <u/>
      <sz val="12"/>
      <color theme="10"/>
      <name val="宋体"/>
      <charset val="134"/>
    </font>
    <font>
      <sz val="10"/>
      <name val="Arial"/>
      <charset val="134"/>
    </font>
    <font>
      <b/>
      <sz val="11"/>
      <name val="微软雅黑"/>
      <charset val="134"/>
    </font>
    <font>
      <sz val="10"/>
      <color theme="1"/>
      <name val="微软雅黑"/>
      <charset val="134"/>
    </font>
    <font>
      <sz val="9"/>
      <color theme="1"/>
      <name val="微软雅黑"/>
      <charset val="134"/>
    </font>
    <font>
      <sz val="9"/>
      <name val="微软雅黑"/>
      <charset val="134"/>
    </font>
    <font>
      <b/>
      <sz val="1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7" borderId="1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8" borderId="17" applyNumberFormat="0" applyAlignment="0" applyProtection="0">
      <alignment vertical="center"/>
    </xf>
    <xf numFmtId="0" fontId="21" fillId="9" borderId="18" applyNumberFormat="0" applyAlignment="0" applyProtection="0">
      <alignment vertical="center"/>
    </xf>
    <xf numFmtId="0" fontId="22" fillId="9" borderId="17" applyNumberFormat="0" applyAlignment="0" applyProtection="0">
      <alignment vertical="center"/>
    </xf>
    <xf numFmtId="0" fontId="23" fillId="10" borderId="19" applyNumberFormat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25" fillId="0" borderId="21" applyNumberFormat="0" applyFill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0" fillId="0" borderId="0"/>
    <xf numFmtId="0" fontId="0" fillId="0" borderId="0"/>
    <xf numFmtId="0" fontId="0" fillId="0" borderId="0"/>
  </cellStyleXfs>
  <cellXfs count="51">
    <xf numFmtId="0" fontId="0" fillId="0" borderId="0" xfId="0">
      <alignment vertical="center"/>
    </xf>
    <xf numFmtId="0" fontId="0" fillId="0" borderId="0" xfId="51"/>
    <xf numFmtId="0" fontId="1" fillId="0" borderId="0" xfId="49" applyFont="1" applyAlignment="1">
      <alignment horizontal="center" vertical="center"/>
    </xf>
    <xf numFmtId="0" fontId="2" fillId="0" borderId="0" xfId="49" applyFont="1">
      <alignment vertical="center"/>
    </xf>
    <xf numFmtId="176" fontId="3" fillId="0" borderId="0" xfId="49" applyNumberFormat="1" applyFont="1" applyAlignment="1">
      <alignment horizontal="left"/>
    </xf>
    <xf numFmtId="176" fontId="4" fillId="0" borderId="0" xfId="49" applyNumberFormat="1" applyFont="1" applyAlignment="1">
      <alignment horizontal="left"/>
    </xf>
    <xf numFmtId="0" fontId="2" fillId="0" borderId="0" xfId="53" applyFont="1" applyAlignment="1">
      <alignment vertical="center"/>
    </xf>
    <xf numFmtId="0" fontId="5" fillId="0" borderId="0" xfId="6" applyFill="1" applyBorder="1" applyAlignment="1">
      <alignment horizontal="left" vertical="center"/>
    </xf>
    <xf numFmtId="0" fontId="2" fillId="0" borderId="0" xfId="53" applyFont="1" applyAlignment="1">
      <alignment horizontal="left" vertical="center"/>
    </xf>
    <xf numFmtId="0" fontId="2" fillId="0" borderId="0" xfId="53" applyFont="1" applyAlignment="1">
      <alignment horizontal="right" vertical="center"/>
    </xf>
    <xf numFmtId="0" fontId="2" fillId="0" borderId="1" xfId="53" applyFont="1" applyBorder="1" applyAlignment="1">
      <alignment horizontal="center" vertical="center"/>
    </xf>
    <xf numFmtId="0" fontId="2" fillId="0" borderId="2" xfId="53" applyFont="1" applyBorder="1" applyAlignment="1">
      <alignment horizontal="center" vertical="center"/>
    </xf>
    <xf numFmtId="0" fontId="2" fillId="2" borderId="3" xfId="53" applyFont="1" applyFill="1" applyBorder="1" applyAlignment="1">
      <alignment horizontal="left" vertical="center"/>
    </xf>
    <xf numFmtId="0" fontId="2" fillId="2" borderId="4" xfId="53" applyFont="1" applyFill="1" applyBorder="1" applyAlignment="1">
      <alignment horizontal="left" vertical="center"/>
    </xf>
    <xf numFmtId="0" fontId="3" fillId="0" borderId="5" xfId="0" applyFont="1" applyBorder="1" applyAlignment="1">
      <alignment horizontal="right" vertical="center" wrapText="1"/>
    </xf>
    <xf numFmtId="177" fontId="2" fillId="0" borderId="6" xfId="1" applyNumberFormat="1" applyFont="1" applyFill="1" applyBorder="1" applyAlignment="1">
      <alignment horizontal="right" vertical="center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right" vertical="center" wrapText="1"/>
    </xf>
    <xf numFmtId="177" fontId="2" fillId="4" borderId="8" xfId="1" applyNumberFormat="1" applyFont="1" applyFill="1" applyBorder="1" applyAlignment="1">
      <alignment horizontal="right" vertical="center"/>
    </xf>
    <xf numFmtId="176" fontId="2" fillId="5" borderId="9" xfId="53" applyNumberFormat="1" applyFont="1" applyFill="1" applyBorder="1" applyAlignment="1">
      <alignment horizontal="right" vertical="center"/>
    </xf>
    <xf numFmtId="177" fontId="2" fillId="5" borderId="9" xfId="53" applyNumberFormat="1" applyFont="1" applyFill="1" applyBorder="1" applyAlignment="1">
      <alignment horizontal="right" vertical="center"/>
    </xf>
    <xf numFmtId="176" fontId="6" fillId="0" borderId="0" xfId="49" applyNumberFormat="1" applyFont="1" applyAlignment="1">
      <alignment horizontal="left"/>
    </xf>
    <xf numFmtId="0" fontId="7" fillId="0" borderId="10" xfId="53" applyFont="1" applyBorder="1" applyAlignment="1">
      <alignment horizontal="center" vertical="center"/>
    </xf>
    <xf numFmtId="0" fontId="7" fillId="0" borderId="10" xfId="53" applyFont="1" applyBorder="1" applyAlignment="1">
      <alignment horizontal="center" vertical="center" wrapText="1"/>
    </xf>
    <xf numFmtId="178" fontId="7" fillId="0" borderId="10" xfId="53" applyNumberFormat="1" applyFont="1" applyBorder="1" applyAlignment="1">
      <alignment horizontal="center" vertical="center"/>
    </xf>
    <xf numFmtId="0" fontId="7" fillId="2" borderId="11" xfId="53" applyFont="1" applyFill="1" applyBorder="1" applyAlignment="1">
      <alignment horizontal="left" vertical="center" wrapText="1"/>
    </xf>
    <xf numFmtId="0" fontId="7" fillId="2" borderId="0" xfId="53" applyFont="1" applyFill="1" applyAlignment="1">
      <alignment horizontal="left" vertical="center" wrapText="1"/>
    </xf>
    <xf numFmtId="0" fontId="8" fillId="0" borderId="12" xfId="0" applyFont="1" applyBorder="1" applyAlignment="1">
      <alignment vertical="center" wrapText="1"/>
    </xf>
    <xf numFmtId="0" fontId="9" fillId="0" borderId="13" xfId="0" applyFont="1" applyBorder="1" applyAlignment="1">
      <alignment horizontal="center" vertical="center" wrapText="1"/>
    </xf>
    <xf numFmtId="40" fontId="9" fillId="0" borderId="12" xfId="52" applyNumberFormat="1" applyFont="1" applyBorder="1" applyAlignment="1">
      <alignment horizontal="center" vertical="center"/>
    </xf>
    <xf numFmtId="0" fontId="10" fillId="0" borderId="12" xfId="53" applyFont="1" applyBorder="1" applyAlignment="1">
      <alignment horizontal="center" vertical="center"/>
    </xf>
    <xf numFmtId="0" fontId="10" fillId="0" borderId="12" xfId="52" applyFont="1" applyBorder="1" applyAlignment="1">
      <alignment horizontal="center" vertical="center"/>
    </xf>
    <xf numFmtId="0" fontId="8" fillId="0" borderId="9" xfId="0" applyFont="1" applyBorder="1" applyAlignment="1">
      <alignment vertical="center" wrapText="1"/>
    </xf>
    <xf numFmtId="40" fontId="9" fillId="0" borderId="9" xfId="52" applyNumberFormat="1" applyFont="1" applyBorder="1" applyAlignment="1">
      <alignment horizontal="center" vertical="center"/>
    </xf>
    <xf numFmtId="0" fontId="10" fillId="0" borderId="9" xfId="53" applyFont="1" applyBorder="1" applyAlignment="1">
      <alignment horizontal="center" vertical="center"/>
    </xf>
    <xf numFmtId="0" fontId="3" fillId="0" borderId="9" xfId="49" applyFont="1" applyBorder="1" applyAlignment="1">
      <alignment horizontal="left" vertical="center" wrapText="1"/>
    </xf>
    <xf numFmtId="0" fontId="10" fillId="0" borderId="9" xfId="52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 wrapText="1"/>
    </xf>
    <xf numFmtId="0" fontId="2" fillId="0" borderId="9" xfId="49" applyFont="1" applyBorder="1" applyAlignment="1">
      <alignment horizontal="right" vertical="center" wrapText="1"/>
    </xf>
    <xf numFmtId="0" fontId="11" fillId="6" borderId="0" xfId="0" applyFont="1" applyFill="1" applyAlignment="1">
      <alignment horizontal="left" vertical="center"/>
    </xf>
    <xf numFmtId="0" fontId="11" fillId="6" borderId="0" xfId="0" applyFont="1" applyFill="1" applyAlignment="1">
      <alignment horizontal="left" vertical="center"/>
    </xf>
    <xf numFmtId="179" fontId="7" fillId="0" borderId="10" xfId="53" applyNumberFormat="1" applyFont="1" applyBorder="1" applyAlignment="1">
      <alignment horizontal="center" vertical="center"/>
    </xf>
    <xf numFmtId="179" fontId="7" fillId="2" borderId="0" xfId="53" applyNumberFormat="1" applyFont="1" applyFill="1" applyAlignment="1">
      <alignment horizontal="left" vertical="center" wrapText="1"/>
    </xf>
    <xf numFmtId="180" fontId="9" fillId="0" borderId="12" xfId="1" applyNumberFormat="1" applyFont="1" applyFill="1" applyBorder="1" applyAlignment="1">
      <alignment horizontal="center" vertical="center"/>
    </xf>
    <xf numFmtId="180" fontId="9" fillId="0" borderId="9" xfId="1" applyNumberFormat="1" applyFont="1" applyFill="1" applyBorder="1" applyAlignment="1">
      <alignment horizontal="center" vertical="center"/>
    </xf>
    <xf numFmtId="179" fontId="2" fillId="0" borderId="9" xfId="1" applyNumberFormat="1" applyFont="1" applyFill="1" applyBorder="1" applyAlignment="1">
      <alignment horizontal="center" vertical="center"/>
    </xf>
    <xf numFmtId="179" fontId="2" fillId="5" borderId="9" xfId="53" applyNumberFormat="1" applyFont="1" applyFill="1" applyBorder="1" applyAlignment="1">
      <alignment horizontal="center" vertical="center"/>
    </xf>
    <xf numFmtId="176" fontId="2" fillId="0" borderId="9" xfId="53" applyNumberFormat="1" applyFont="1" applyFill="1" applyBorder="1" applyAlignment="1">
      <alignment horizontal="right" vertical="center"/>
    </xf>
    <xf numFmtId="179" fontId="2" fillId="0" borderId="9" xfId="0" applyNumberFormat="1" applyFont="1" applyBorder="1" applyAlignment="1">
      <alignment horizontal="center" vertical="center"/>
    </xf>
    <xf numFmtId="10" fontId="2" fillId="0" borderId="9" xfId="0" applyNumberFormat="1" applyFont="1" applyBorder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 3" xfId="50"/>
    <cellStyle name="常规_flash" xfId="51"/>
    <cellStyle name="常规_quotation GW" xfId="52"/>
    <cellStyle name="常规_长城会短信相关活动报价1016" xfId="53"/>
  </cellStyles>
  <tableStyles count="0" defaultTableStyle="TableStyleMedium2" defaultPivotStyle="PivotStyleLight16"/>
  <colors>
    <mruColors>
      <color rgb="0000FFFF"/>
      <color rgb="00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zebra.jiang@ubs-cn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R35"/>
  <sheetViews>
    <sheetView tabSelected="1" zoomScale="60" zoomScaleNormal="60" workbookViewId="0">
      <selection activeCell="F7" sqref="F7"/>
    </sheetView>
  </sheetViews>
  <sheetFormatPr defaultColWidth="8.83333333333333" defaultRowHeight="14.25"/>
  <cols>
    <col min="1" max="1" width="5.08333333333333" customWidth="1"/>
    <col min="2" max="2" width="39.5833333333333" customWidth="1"/>
    <col min="3" max="3" width="42.4166666666667" customWidth="1"/>
    <col min="4" max="4" width="11.875" customWidth="1"/>
    <col min="6" max="6" width="13.125" customWidth="1"/>
    <col min="9" max="9" width="11.625" customWidth="1"/>
    <col min="11" max="11" width="26.6666666666667" customWidth="1"/>
    <col min="12" max="12" width="51.875" customWidth="1"/>
    <col min="18" max="18" width="12.2916666666667" customWidth="1"/>
  </cols>
  <sheetData>
    <row r="1" ht="37.5" customHeight="1" spans="2:3">
      <c r="B1" s="2" t="s">
        <v>0</v>
      </c>
      <c r="C1" s="2"/>
    </row>
    <row r="2" ht="16.5" spans="2:3">
      <c r="B2" s="3" t="s">
        <v>1</v>
      </c>
      <c r="C2" s="4" t="s">
        <v>2</v>
      </c>
    </row>
    <row r="3" ht="16.5" spans="2:3">
      <c r="B3" s="3" t="s">
        <v>3</v>
      </c>
      <c r="C3" s="5" t="s">
        <v>4</v>
      </c>
    </row>
    <row r="4" s="1" customFormat="1" ht="16.5" customHeight="1" spans="2:3">
      <c r="B4" s="6" t="s">
        <v>5</v>
      </c>
      <c r="C4" s="7" t="s">
        <v>6</v>
      </c>
    </row>
    <row r="5" s="1" customFormat="1" ht="16.5" customHeight="1" spans="2:3">
      <c r="B5" s="6" t="s">
        <v>7</v>
      </c>
      <c r="C5" s="8" t="s">
        <v>8</v>
      </c>
    </row>
    <row r="6" s="1" customFormat="1" ht="16.5" customHeight="1" spans="2:3">
      <c r="B6" s="9"/>
      <c r="C6" s="9"/>
    </row>
    <row r="7" s="1" customFormat="1" ht="30.75" customHeight="1" spans="2:3">
      <c r="B7" s="10" t="s">
        <v>9</v>
      </c>
      <c r="C7" s="11" t="s">
        <v>10</v>
      </c>
    </row>
    <row r="8" s="1" customFormat="1" ht="16.5" spans="2:3">
      <c r="B8" s="12" t="s">
        <v>11</v>
      </c>
      <c r="C8" s="13"/>
    </row>
    <row r="9" s="1" customFormat="1" ht="16.5" spans="2:3">
      <c r="B9" s="14" t="s">
        <v>12</v>
      </c>
      <c r="C9" s="15">
        <f>I32</f>
        <v>85400</v>
      </c>
    </row>
    <row r="10" ht="6" customHeight="1" spans="2:3">
      <c r="B10" s="16"/>
      <c r="C10" s="17"/>
    </row>
    <row r="11" ht="16.5" spans="2:3">
      <c r="B11" s="18" t="s">
        <v>12</v>
      </c>
      <c r="C11" s="19">
        <f>C9</f>
        <v>85400</v>
      </c>
    </row>
    <row r="12" ht="16.5" spans="2:3">
      <c r="B12" s="18" t="s">
        <v>13</v>
      </c>
      <c r="C12" s="19">
        <f>C11*0.06</f>
        <v>5124</v>
      </c>
    </row>
    <row r="13" ht="16.5" spans="2:3">
      <c r="B13" s="20" t="s">
        <v>14</v>
      </c>
      <c r="C13" s="21">
        <f>C11+C12</f>
        <v>90524</v>
      </c>
    </row>
    <row r="14" ht="22.5" spans="2:18">
      <c r="B14" s="22"/>
      <c r="K14" s="40" t="s">
        <v>15</v>
      </c>
      <c r="L14" s="41"/>
      <c r="M14" s="41"/>
      <c r="N14" s="41"/>
      <c r="O14" s="41"/>
      <c r="P14" s="41"/>
      <c r="Q14" s="41"/>
      <c r="R14" s="41"/>
    </row>
    <row r="15" ht="75" spans="2:18">
      <c r="B15" s="23" t="s">
        <v>9</v>
      </c>
      <c r="C15" s="24" t="s">
        <v>16</v>
      </c>
      <c r="D15" s="24" t="s">
        <v>17</v>
      </c>
      <c r="E15" s="25" t="s">
        <v>18</v>
      </c>
      <c r="F15" s="23" t="s">
        <v>19</v>
      </c>
      <c r="G15" s="23" t="s">
        <v>20</v>
      </c>
      <c r="H15" s="23" t="s">
        <v>21</v>
      </c>
      <c r="I15" s="42" t="s">
        <v>22</v>
      </c>
      <c r="K15" s="23" t="s">
        <v>9</v>
      </c>
      <c r="L15" s="24" t="s">
        <v>16</v>
      </c>
      <c r="M15" s="24" t="s">
        <v>17</v>
      </c>
      <c r="N15" s="25" t="s">
        <v>18</v>
      </c>
      <c r="O15" s="23" t="s">
        <v>19</v>
      </c>
      <c r="P15" s="23" t="s">
        <v>20</v>
      </c>
      <c r="Q15" s="23" t="s">
        <v>21</v>
      </c>
      <c r="R15" s="42" t="s">
        <v>22</v>
      </c>
    </row>
    <row r="16" ht="15" spans="2:18">
      <c r="B16" s="26" t="s">
        <v>23</v>
      </c>
      <c r="C16" s="27"/>
      <c r="D16" s="27"/>
      <c r="E16" s="27"/>
      <c r="F16" s="27"/>
      <c r="G16" s="27"/>
      <c r="H16" s="27"/>
      <c r="I16" s="43"/>
      <c r="K16" s="26" t="s">
        <v>23</v>
      </c>
      <c r="L16" s="27"/>
      <c r="M16" s="27"/>
      <c r="N16" s="27"/>
      <c r="O16" s="27"/>
      <c r="P16" s="27"/>
      <c r="Q16" s="27"/>
      <c r="R16" s="43"/>
    </row>
    <row r="17" ht="49.5" spans="2:18">
      <c r="B17" s="28" t="s">
        <v>24</v>
      </c>
      <c r="C17" s="28" t="s">
        <v>25</v>
      </c>
      <c r="D17" s="29">
        <v>2024</v>
      </c>
      <c r="E17" s="30">
        <v>407</v>
      </c>
      <c r="F17" s="31" t="s">
        <v>26</v>
      </c>
      <c r="G17" s="32">
        <v>30</v>
      </c>
      <c r="H17" s="32">
        <v>3</v>
      </c>
      <c r="I17" s="44">
        <f t="shared" ref="I17:I22" si="0">E17*G17*H17</f>
        <v>36630</v>
      </c>
      <c r="K17" s="28" t="s">
        <v>24</v>
      </c>
      <c r="L17" s="28" t="s">
        <v>25</v>
      </c>
      <c r="M17" s="29">
        <v>2024</v>
      </c>
      <c r="N17" s="30">
        <v>100</v>
      </c>
      <c r="O17" s="31" t="s">
        <v>26</v>
      </c>
      <c r="P17" s="32">
        <v>30</v>
      </c>
      <c r="Q17" s="32">
        <v>3</v>
      </c>
      <c r="R17" s="44">
        <f t="shared" ref="R17:R22" si="1">N17*P17*Q17</f>
        <v>9000</v>
      </c>
    </row>
    <row r="18" ht="16.5" spans="2:18">
      <c r="B18" s="33" t="s">
        <v>27</v>
      </c>
      <c r="C18" s="33" t="s">
        <v>28</v>
      </c>
      <c r="D18" s="29"/>
      <c r="E18" s="34">
        <v>100</v>
      </c>
      <c r="F18" s="35" t="s">
        <v>26</v>
      </c>
      <c r="G18" s="32">
        <v>30</v>
      </c>
      <c r="H18" s="32">
        <v>3</v>
      </c>
      <c r="I18" s="45">
        <f t="shared" si="0"/>
        <v>9000</v>
      </c>
      <c r="K18" s="33" t="s">
        <v>27</v>
      </c>
      <c r="L18" s="33" t="s">
        <v>28</v>
      </c>
      <c r="M18" s="29"/>
      <c r="N18" s="34">
        <v>50</v>
      </c>
      <c r="O18" s="35" t="s">
        <v>26</v>
      </c>
      <c r="P18" s="32">
        <v>30</v>
      </c>
      <c r="Q18" s="32">
        <v>3</v>
      </c>
      <c r="R18" s="45">
        <f t="shared" si="1"/>
        <v>4500</v>
      </c>
    </row>
    <row r="19" ht="49.5" spans="2:18">
      <c r="B19" s="36" t="s">
        <v>29</v>
      </c>
      <c r="C19" s="36" t="s">
        <v>25</v>
      </c>
      <c r="D19" s="29"/>
      <c r="E19" s="34">
        <v>30</v>
      </c>
      <c r="F19" s="35" t="s">
        <v>26</v>
      </c>
      <c r="G19" s="32">
        <v>30</v>
      </c>
      <c r="H19" s="32">
        <v>3</v>
      </c>
      <c r="I19" s="45">
        <f t="shared" si="0"/>
        <v>2700</v>
      </c>
      <c r="K19" s="36" t="s">
        <v>29</v>
      </c>
      <c r="L19" s="36" t="s">
        <v>25</v>
      </c>
      <c r="M19" s="29"/>
      <c r="N19" s="34">
        <v>0</v>
      </c>
      <c r="O19" s="35" t="s">
        <v>26</v>
      </c>
      <c r="P19" s="32">
        <v>30</v>
      </c>
      <c r="Q19" s="32">
        <v>3</v>
      </c>
      <c r="R19" s="45">
        <f t="shared" si="1"/>
        <v>0</v>
      </c>
    </row>
    <row r="20" ht="16.5" spans="2:18">
      <c r="B20" s="36" t="s">
        <v>30</v>
      </c>
      <c r="C20" s="36" t="s">
        <v>30</v>
      </c>
      <c r="D20" s="29"/>
      <c r="E20" s="34">
        <v>7</v>
      </c>
      <c r="F20" s="35" t="s">
        <v>31</v>
      </c>
      <c r="G20" s="37">
        <v>10</v>
      </c>
      <c r="H20" s="32">
        <v>3</v>
      </c>
      <c r="I20" s="45">
        <f t="shared" si="0"/>
        <v>210</v>
      </c>
      <c r="K20" s="36" t="s">
        <v>30</v>
      </c>
      <c r="L20" s="36" t="s">
        <v>30</v>
      </c>
      <c r="M20" s="29"/>
      <c r="N20" s="34">
        <v>0</v>
      </c>
      <c r="O20" s="35" t="s">
        <v>31</v>
      </c>
      <c r="P20" s="37">
        <v>10</v>
      </c>
      <c r="Q20" s="32">
        <v>3</v>
      </c>
      <c r="R20" s="45">
        <f t="shared" si="1"/>
        <v>0</v>
      </c>
    </row>
    <row r="21" ht="16.5" spans="2:18">
      <c r="B21" s="36" t="s">
        <v>32</v>
      </c>
      <c r="C21" s="36" t="s">
        <v>32</v>
      </c>
      <c r="D21" s="29"/>
      <c r="E21" s="34">
        <v>10</v>
      </c>
      <c r="F21" s="35" t="s">
        <v>31</v>
      </c>
      <c r="G21" s="37">
        <v>30</v>
      </c>
      <c r="H21" s="32">
        <v>3</v>
      </c>
      <c r="I21" s="45">
        <f t="shared" si="0"/>
        <v>900</v>
      </c>
      <c r="K21" s="36" t="s">
        <v>32</v>
      </c>
      <c r="L21" s="36" t="s">
        <v>32</v>
      </c>
      <c r="M21" s="29"/>
      <c r="N21" s="34">
        <v>0</v>
      </c>
      <c r="O21" s="35" t="s">
        <v>31</v>
      </c>
      <c r="P21" s="37">
        <v>30</v>
      </c>
      <c r="Q21" s="32">
        <v>3</v>
      </c>
      <c r="R21" s="45">
        <f t="shared" si="1"/>
        <v>0</v>
      </c>
    </row>
    <row r="22" ht="16.5" spans="2:18">
      <c r="B22" s="36" t="s">
        <v>33</v>
      </c>
      <c r="C22" s="36" t="s">
        <v>34</v>
      </c>
      <c r="D22" s="38"/>
      <c r="E22" s="34">
        <v>15</v>
      </c>
      <c r="F22" s="35" t="s">
        <v>31</v>
      </c>
      <c r="G22" s="37">
        <v>40</v>
      </c>
      <c r="H22" s="32">
        <v>3</v>
      </c>
      <c r="I22" s="45">
        <f t="shared" si="0"/>
        <v>1800</v>
      </c>
      <c r="K22" s="36" t="s">
        <v>33</v>
      </c>
      <c r="L22" s="36" t="s">
        <v>34</v>
      </c>
      <c r="M22" s="38"/>
      <c r="N22" s="34">
        <v>0</v>
      </c>
      <c r="O22" s="35" t="s">
        <v>31</v>
      </c>
      <c r="P22" s="37">
        <v>40</v>
      </c>
      <c r="Q22" s="32">
        <v>3</v>
      </c>
      <c r="R22" s="45">
        <f t="shared" si="1"/>
        <v>0</v>
      </c>
    </row>
    <row r="23" ht="16.5" spans="2:18">
      <c r="B23" s="39" t="s">
        <v>35</v>
      </c>
      <c r="C23" s="39"/>
      <c r="D23" s="39"/>
      <c r="E23" s="39"/>
      <c r="F23" s="39"/>
      <c r="G23" s="39"/>
      <c r="H23" s="39"/>
      <c r="I23" s="46">
        <f>SUM(I17:I22)</f>
        <v>51240</v>
      </c>
      <c r="K23" s="39" t="s">
        <v>35</v>
      </c>
      <c r="L23" s="39"/>
      <c r="M23" s="39"/>
      <c r="N23" s="39"/>
      <c r="O23" s="39"/>
      <c r="P23" s="39"/>
      <c r="Q23" s="39"/>
      <c r="R23" s="46">
        <f>SUM(R17:R22)</f>
        <v>13500</v>
      </c>
    </row>
    <row r="24" ht="15" spans="2:18">
      <c r="B24" s="26" t="s">
        <v>36</v>
      </c>
      <c r="C24" s="27"/>
      <c r="D24" s="27"/>
      <c r="E24" s="27"/>
      <c r="F24" s="27"/>
      <c r="G24" s="27"/>
      <c r="H24" s="27"/>
      <c r="I24" s="43"/>
      <c r="K24" s="26" t="s">
        <v>36</v>
      </c>
      <c r="L24" s="27"/>
      <c r="M24" s="27"/>
      <c r="N24" s="27"/>
      <c r="O24" s="27"/>
      <c r="P24" s="27"/>
      <c r="Q24" s="27"/>
      <c r="R24" s="43"/>
    </row>
    <row r="25" ht="49.5" spans="2:18">
      <c r="B25" s="28" t="s">
        <v>24</v>
      </c>
      <c r="C25" s="28" t="s">
        <v>25</v>
      </c>
      <c r="D25" s="29">
        <v>2024</v>
      </c>
      <c r="E25" s="30">
        <v>407</v>
      </c>
      <c r="F25" s="31" t="s">
        <v>26</v>
      </c>
      <c r="G25" s="32">
        <v>30</v>
      </c>
      <c r="H25" s="32">
        <v>2</v>
      </c>
      <c r="I25" s="44">
        <f t="shared" ref="I25:I30" si="2">E25*G25*H25</f>
        <v>24420</v>
      </c>
      <c r="K25" s="28" t="s">
        <v>24</v>
      </c>
      <c r="L25" s="28" t="s">
        <v>25</v>
      </c>
      <c r="M25" s="29">
        <v>2024</v>
      </c>
      <c r="N25" s="30">
        <v>100</v>
      </c>
      <c r="O25" s="31" t="s">
        <v>26</v>
      </c>
      <c r="P25" s="32">
        <v>30</v>
      </c>
      <c r="Q25" s="32">
        <v>2</v>
      </c>
      <c r="R25" s="44">
        <f t="shared" ref="R25:R30" si="3">N25*P25*Q25</f>
        <v>6000</v>
      </c>
    </row>
    <row r="26" ht="16.5" spans="2:18">
      <c r="B26" s="33" t="s">
        <v>27</v>
      </c>
      <c r="C26" s="33" t="s">
        <v>28</v>
      </c>
      <c r="D26" s="29"/>
      <c r="E26" s="34">
        <v>100</v>
      </c>
      <c r="F26" s="35" t="s">
        <v>26</v>
      </c>
      <c r="G26" s="32">
        <v>30</v>
      </c>
      <c r="H26" s="32">
        <v>2</v>
      </c>
      <c r="I26" s="45">
        <f t="shared" si="2"/>
        <v>6000</v>
      </c>
      <c r="K26" s="33" t="s">
        <v>27</v>
      </c>
      <c r="L26" s="33" t="s">
        <v>28</v>
      </c>
      <c r="M26" s="29"/>
      <c r="N26" s="34">
        <v>50</v>
      </c>
      <c r="O26" s="35" t="s">
        <v>26</v>
      </c>
      <c r="P26" s="32">
        <v>30</v>
      </c>
      <c r="Q26" s="32">
        <v>2</v>
      </c>
      <c r="R26" s="45">
        <f t="shared" si="3"/>
        <v>3000</v>
      </c>
    </row>
    <row r="27" ht="49.5" spans="2:18">
      <c r="B27" s="36" t="s">
        <v>29</v>
      </c>
      <c r="C27" s="36" t="s">
        <v>25</v>
      </c>
      <c r="D27" s="29"/>
      <c r="E27" s="34">
        <v>30</v>
      </c>
      <c r="F27" s="35" t="s">
        <v>26</v>
      </c>
      <c r="G27" s="32">
        <v>30</v>
      </c>
      <c r="H27" s="32">
        <v>2</v>
      </c>
      <c r="I27" s="45">
        <f t="shared" si="2"/>
        <v>1800</v>
      </c>
      <c r="K27" s="36" t="s">
        <v>29</v>
      </c>
      <c r="L27" s="36" t="s">
        <v>25</v>
      </c>
      <c r="M27" s="29"/>
      <c r="N27" s="34">
        <v>0</v>
      </c>
      <c r="O27" s="35" t="s">
        <v>26</v>
      </c>
      <c r="P27" s="32">
        <v>30</v>
      </c>
      <c r="Q27" s="32">
        <v>2</v>
      </c>
      <c r="R27" s="45">
        <f t="shared" si="3"/>
        <v>0</v>
      </c>
    </row>
    <row r="28" ht="16.5" spans="2:18">
      <c r="B28" s="36" t="s">
        <v>30</v>
      </c>
      <c r="C28" s="36" t="s">
        <v>30</v>
      </c>
      <c r="D28" s="29"/>
      <c r="E28" s="34">
        <v>7</v>
      </c>
      <c r="F28" s="35" t="s">
        <v>31</v>
      </c>
      <c r="G28" s="37">
        <v>10</v>
      </c>
      <c r="H28" s="32">
        <v>2</v>
      </c>
      <c r="I28" s="45">
        <f t="shared" si="2"/>
        <v>140</v>
      </c>
      <c r="K28" s="36" t="s">
        <v>30</v>
      </c>
      <c r="L28" s="36" t="s">
        <v>30</v>
      </c>
      <c r="M28" s="29"/>
      <c r="N28" s="34">
        <v>0</v>
      </c>
      <c r="O28" s="35" t="s">
        <v>31</v>
      </c>
      <c r="P28" s="37">
        <v>10</v>
      </c>
      <c r="Q28" s="32">
        <v>2</v>
      </c>
      <c r="R28" s="45">
        <f t="shared" si="3"/>
        <v>0</v>
      </c>
    </row>
    <row r="29" ht="16.5" spans="2:18">
      <c r="B29" s="36" t="s">
        <v>32</v>
      </c>
      <c r="C29" s="36" t="s">
        <v>32</v>
      </c>
      <c r="D29" s="29"/>
      <c r="E29" s="34">
        <v>10</v>
      </c>
      <c r="F29" s="35" t="s">
        <v>31</v>
      </c>
      <c r="G29" s="37">
        <v>30</v>
      </c>
      <c r="H29" s="32">
        <v>2</v>
      </c>
      <c r="I29" s="45">
        <f t="shared" si="2"/>
        <v>600</v>
      </c>
      <c r="K29" s="36" t="s">
        <v>32</v>
      </c>
      <c r="L29" s="36" t="s">
        <v>32</v>
      </c>
      <c r="M29" s="29"/>
      <c r="N29" s="34">
        <v>0</v>
      </c>
      <c r="O29" s="35" t="s">
        <v>31</v>
      </c>
      <c r="P29" s="37">
        <v>30</v>
      </c>
      <c r="Q29" s="32">
        <v>2</v>
      </c>
      <c r="R29" s="45">
        <f t="shared" si="3"/>
        <v>0</v>
      </c>
    </row>
    <row r="30" ht="16.5" spans="2:18">
      <c r="B30" s="36" t="s">
        <v>33</v>
      </c>
      <c r="C30" s="36" t="s">
        <v>34</v>
      </c>
      <c r="D30" s="38"/>
      <c r="E30" s="34">
        <v>15</v>
      </c>
      <c r="F30" s="35" t="s">
        <v>31</v>
      </c>
      <c r="G30" s="37">
        <v>40</v>
      </c>
      <c r="H30" s="32">
        <v>2</v>
      </c>
      <c r="I30" s="45">
        <f t="shared" si="2"/>
        <v>1200</v>
      </c>
      <c r="K30" s="36" t="s">
        <v>33</v>
      </c>
      <c r="L30" s="36" t="s">
        <v>34</v>
      </c>
      <c r="M30" s="38"/>
      <c r="N30" s="34">
        <v>0</v>
      </c>
      <c r="O30" s="35" t="s">
        <v>31</v>
      </c>
      <c r="P30" s="37">
        <v>40</v>
      </c>
      <c r="Q30" s="32">
        <v>2</v>
      </c>
      <c r="R30" s="45">
        <f t="shared" si="3"/>
        <v>0</v>
      </c>
    </row>
    <row r="31" ht="16.5" spans="2:18">
      <c r="B31" s="39" t="s">
        <v>35</v>
      </c>
      <c r="C31" s="39"/>
      <c r="D31" s="39"/>
      <c r="E31" s="39"/>
      <c r="F31" s="39"/>
      <c r="G31" s="39"/>
      <c r="H31" s="39"/>
      <c r="I31" s="46">
        <f>SUM(I25:I30)</f>
        <v>34160</v>
      </c>
      <c r="K31" s="39" t="s">
        <v>35</v>
      </c>
      <c r="L31" s="39"/>
      <c r="M31" s="39"/>
      <c r="N31" s="39"/>
      <c r="O31" s="39"/>
      <c r="P31" s="39"/>
      <c r="Q31" s="39"/>
      <c r="R31" s="46">
        <f>SUM(R25:R30)</f>
        <v>9000</v>
      </c>
    </row>
    <row r="32" ht="16.5" spans="2:18">
      <c r="B32" s="20" t="s">
        <v>12</v>
      </c>
      <c r="C32" s="20"/>
      <c r="D32" s="20"/>
      <c r="E32" s="20"/>
      <c r="F32" s="20"/>
      <c r="G32" s="20"/>
      <c r="H32" s="20"/>
      <c r="I32" s="47">
        <f>I23+I31</f>
        <v>85400</v>
      </c>
      <c r="K32" s="48" t="s">
        <v>37</v>
      </c>
      <c r="L32" s="48"/>
      <c r="M32" s="48"/>
      <c r="N32" s="48"/>
      <c r="O32" s="48"/>
      <c r="P32" s="48"/>
      <c r="Q32" s="48"/>
      <c r="R32" s="46">
        <f>R23+R31</f>
        <v>22500</v>
      </c>
    </row>
    <row r="33" ht="16.5" spans="11:18">
      <c r="K33" s="48" t="s">
        <v>38</v>
      </c>
      <c r="L33" s="48"/>
      <c r="M33" s="48"/>
      <c r="N33" s="48"/>
      <c r="O33" s="48"/>
      <c r="P33" s="48"/>
      <c r="Q33" s="48"/>
      <c r="R33" s="49">
        <f>I32</f>
        <v>85400</v>
      </c>
    </row>
    <row r="34" ht="16.5" spans="11:18">
      <c r="K34" s="48" t="s">
        <v>39</v>
      </c>
      <c r="L34" s="48"/>
      <c r="M34" s="48"/>
      <c r="N34" s="48"/>
      <c r="O34" s="48"/>
      <c r="P34" s="48"/>
      <c r="Q34" s="48"/>
      <c r="R34" s="49">
        <f>R33-R32</f>
        <v>62900</v>
      </c>
    </row>
    <row r="35" ht="16.5" spans="11:18">
      <c r="K35" s="48" t="s">
        <v>40</v>
      </c>
      <c r="L35" s="48"/>
      <c r="M35" s="48"/>
      <c r="N35" s="48"/>
      <c r="O35" s="48"/>
      <c r="P35" s="48"/>
      <c r="Q35" s="48"/>
      <c r="R35" s="50">
        <f>R34/R33</f>
        <v>0.736533957845433</v>
      </c>
    </row>
  </sheetData>
  <mergeCells count="21">
    <mergeCell ref="B1:C1"/>
    <mergeCell ref="B8:C8"/>
    <mergeCell ref="B10:C10"/>
    <mergeCell ref="K14:R14"/>
    <mergeCell ref="B16:I16"/>
    <mergeCell ref="K16:R16"/>
    <mergeCell ref="B23:H23"/>
    <mergeCell ref="K23:Q23"/>
    <mergeCell ref="B24:I24"/>
    <mergeCell ref="K24:R24"/>
    <mergeCell ref="B31:H31"/>
    <mergeCell ref="K31:Q31"/>
    <mergeCell ref="B32:H32"/>
    <mergeCell ref="K32:Q32"/>
    <mergeCell ref="K33:Q33"/>
    <mergeCell ref="K34:Q34"/>
    <mergeCell ref="K35:Q35"/>
    <mergeCell ref="D17:D22"/>
    <mergeCell ref="D25:D30"/>
    <mergeCell ref="M17:M22"/>
    <mergeCell ref="M25:M30"/>
  </mergeCells>
  <hyperlinks>
    <hyperlink ref="C4" r:id="rId1" display="zebra.jiang@ubs-cn.com"/>
  </hyperlinks>
  <pageMargins left="0.75" right="0.75" top="1" bottom="1" header="0.3" footer="0.3"/>
  <pageSetup paperSize="9" scale="93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Wang, Belle</dc:creator>
  <cp:lastModifiedBy>kyle.zhang</cp:lastModifiedBy>
  <dcterms:created xsi:type="dcterms:W3CDTF">2016-06-29T09:42:00Z</dcterms:created>
  <cp:lastPrinted>2021-01-08T06:16:00Z</cp:lastPrinted>
  <dcterms:modified xsi:type="dcterms:W3CDTF">2024-07-23T08:20:19Z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018047B620684EC5A5D2D7B33D09B1F6_13</vt:lpwstr>
  </property>
</Properties>
</file>