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4000" windowHeight="9675"/>
  </bookViews>
  <sheets>
    <sheet name="报价单" sheetId="5" r:id="rId1"/>
  </sheets>
  <calcPr calcId="152511"/>
</workbook>
</file>

<file path=xl/calcChain.xml><?xml version="1.0" encoding="utf-8"?>
<calcChain xmlns="http://schemas.openxmlformats.org/spreadsheetml/2006/main">
  <c r="Q33" i="5" l="1"/>
  <c r="Q30" i="5"/>
  <c r="H30" i="5"/>
  <c r="Q29" i="5"/>
  <c r="H29" i="5"/>
  <c r="H31" i="5" s="1"/>
  <c r="C8" i="5" s="1"/>
  <c r="Q28" i="5"/>
  <c r="Q31" i="5" s="1"/>
  <c r="H28" i="5"/>
  <c r="Q25" i="5"/>
  <c r="H25" i="5"/>
  <c r="Q24" i="5"/>
  <c r="Q26" i="5" s="1"/>
  <c r="Q32" i="5" s="1"/>
  <c r="H24" i="5"/>
  <c r="H26" i="5" s="1"/>
  <c r="Q23" i="5"/>
  <c r="H23" i="5"/>
  <c r="Q20" i="5"/>
  <c r="H20" i="5"/>
  <c r="Q19" i="5"/>
  <c r="H19" i="5"/>
  <c r="Q18" i="5"/>
  <c r="H18" i="5"/>
  <c r="Q17" i="5"/>
  <c r="Q21" i="5" s="1"/>
  <c r="H17" i="5"/>
  <c r="H21" i="5" s="1"/>
  <c r="C6" i="5" s="1"/>
  <c r="Q14" i="5"/>
  <c r="Q15" i="5" s="1"/>
  <c r="H14" i="5"/>
  <c r="H15" i="5" s="1"/>
  <c r="C5" i="5" s="1"/>
  <c r="C10" i="5"/>
  <c r="B9" i="5"/>
  <c r="B8" i="5"/>
  <c r="B7" i="5"/>
  <c r="B6" i="5"/>
  <c r="B5" i="5"/>
  <c r="H32" i="5" l="1"/>
  <c r="C7" i="5"/>
  <c r="Q34" i="5"/>
  <c r="Q36" i="5" s="1"/>
  <c r="H34" i="5" l="1"/>
  <c r="C9" i="5" s="1"/>
  <c r="H36" i="5" l="1"/>
</calcChain>
</file>

<file path=xl/sharedStrings.xml><?xml version="1.0" encoding="utf-8"?>
<sst xmlns="http://schemas.openxmlformats.org/spreadsheetml/2006/main" count="139" uniqueCount="65">
  <si>
    <t>2024森世海亚金纳多内分泌糖网学术会议项目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</si>
  <si>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</si>
  <si>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</si>
  <si>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</si>
  <si>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</si>
  <si>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</si>
  <si>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最终优惠总计 Total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</si>
  <si>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</si>
  <si>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</si>
  <si>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</si>
  <si>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</si>
  <si>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</si>
  <si>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</si>
  <si>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</si>
  <si>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</si>
  <si>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</si>
  <si>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研讨会讨论提纲（预计一小时）</t>
  </si>
  <si>
    <t>1</t>
  </si>
  <si>
    <t>1-1</t>
  </si>
  <si>
    <t>大纲撰写</t>
  </si>
  <si>
    <t>根据大会相关热点议题撰写大纲</t>
  </si>
  <si>
    <t>套</t>
  </si>
  <si>
    <t>Total：</t>
  </si>
  <si>
    <t>研讨会文献检索（预估50篇文献）</t>
  </si>
  <si>
    <t>2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</si>
  <si>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</si>
  <si>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</si>
  <si>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</si>
  <si>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</si>
  <si>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</si>
  <si>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</si>
  <si>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</si>
  <si>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</si>
  <si>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</si>
  <si>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</si>
  <si>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</si>
  <si>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</si>
  <si>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</si>
  <si>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</si>
  <si>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</si>
  <si>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学术医学幻灯（预估32页）</t>
  </si>
  <si>
    <t>3</t>
  </si>
  <si>
    <t>3-1</t>
  </si>
  <si>
    <t>幻灯内容撰写</t>
  </si>
  <si>
    <t>PPT撰写，包括医学编辑、适量文献检索、文献标注及解说词（约32页内容，按实际结算）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</si>
  <si>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</si>
  <si>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</si>
  <si>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</si>
  <si>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</si>
  <si>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</si>
  <si>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</si>
  <si>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</si>
  <si>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新增学术医学幻灯（预估35页）</t>
  </si>
  <si>
    <t>4-1</t>
  </si>
  <si>
    <t>PPT撰写，包括医学编辑、适量文献检索、文献标注及解说词（约35页内容，按实际结算）</t>
  </si>
  <si>
    <t>4-2</t>
  </si>
  <si>
    <t>4-3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</si>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</sst>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&quot;￥&quot;#,##0.00_);[Red]\(&quot;￥&quot;#,##0.00\)"/>
    <numFmt numFmtId="180" formatCode="0_);\(0\)"/>
    <numFmt numFmtId="181" formatCode="#,##0.00_ "/>
    <numFmt numFmtId="182" formatCode="0.00_ "/>
  </numFmts>
  <fonts count="31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78" fontId="2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>
      <alignment vertical="top"/>
    </xf>
    <xf numFmtId="0" fontId="22" fillId="0" borderId="0">
      <alignment vertical="top"/>
    </xf>
    <xf numFmtId="0" fontId="24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2" fillId="0" borderId="0">
      <alignment vertical="top"/>
    </xf>
    <xf numFmtId="0" fontId="22" fillId="0" borderId="0"/>
    <xf numFmtId="0" fontId="29" fillId="0" borderId="0"/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3" fillId="0" borderId="0">
      <alignment vertical="top"/>
    </xf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8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80" fontId="12" fillId="4" borderId="2" xfId="0" applyNumberFormat="1" applyFont="1" applyFill="1" applyBorder="1" applyAlignment="1">
      <alignment horizontal="center" vertical="center" wrapText="1"/>
    </xf>
    <xf numFmtId="180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80" fontId="1" fillId="5" borderId="2" xfId="0" applyNumberFormat="1" applyFont="1" applyFill="1" applyBorder="1" applyAlignment="1">
      <alignment horizontal="center" vertical="center"/>
    </xf>
    <xf numFmtId="179" fontId="8" fillId="5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4" xfId="18" applyNumberFormat="1" applyFont="1" applyBorder="1" applyAlignment="1">
      <alignment horizontal="center" vertical="center" wrapText="1"/>
    </xf>
    <xf numFmtId="0" fontId="1" fillId="0" borderId="4" xfId="18" applyFont="1" applyBorder="1" applyAlignment="1">
      <alignment vertical="center" wrapText="1"/>
    </xf>
    <xf numFmtId="0" fontId="1" fillId="0" borderId="2" xfId="18" applyFont="1" applyBorder="1" applyAlignment="1">
      <alignment horizontal="left" wrapText="1"/>
    </xf>
    <xf numFmtId="0" fontId="1" fillId="0" borderId="2" xfId="18" applyFont="1" applyBorder="1" applyAlignment="1">
      <alignment horizontal="center" wrapText="1"/>
    </xf>
    <xf numFmtId="0" fontId="1" fillId="0" borderId="2" xfId="18" applyFont="1" applyBorder="1" applyAlignment="1">
      <alignment horizontal="center" vertical="center" wrapText="1"/>
    </xf>
    <xf numFmtId="180" fontId="1" fillId="0" borderId="2" xfId="18" applyNumberFormat="1" applyFont="1" applyBorder="1" applyAlignment="1">
      <alignment horizontal="center" vertical="center" wrapText="1"/>
    </xf>
    <xf numFmtId="179" fontId="1" fillId="0" borderId="2" xfId="18" applyNumberFormat="1" applyFont="1" applyBorder="1" applyAlignment="1">
      <alignment horizontal="center" vertical="center" wrapText="1"/>
    </xf>
    <xf numFmtId="49" fontId="1" fillId="0" borderId="4" xfId="18" applyNumberFormat="1" applyFont="1" applyBorder="1" applyAlignment="1">
      <alignment horizontal="center" vertical="center"/>
    </xf>
    <xf numFmtId="0" fontId="1" fillId="0" borderId="2" xfId="18" applyFont="1" applyBorder="1" applyAlignment="1">
      <alignment vertical="center"/>
    </xf>
    <xf numFmtId="0" fontId="1" fillId="0" borderId="2" xfId="18" applyFont="1" applyBorder="1" applyAlignment="1">
      <alignment horizontal="left"/>
    </xf>
    <xf numFmtId="0" fontId="1" fillId="0" borderId="2" xfId="18" applyFont="1" applyBorder="1" applyAlignment="1">
      <alignment horizontal="center"/>
    </xf>
    <xf numFmtId="0" fontId="1" fillId="0" borderId="2" xfId="18" applyFont="1" applyBorder="1" applyAlignment="1">
      <alignment horizontal="center" vertical="center"/>
    </xf>
    <xf numFmtId="180" fontId="1" fillId="0" borderId="2" xfId="18" applyNumberFormat="1" applyFont="1" applyBorder="1" applyAlignment="1">
      <alignment horizontal="center" vertical="center"/>
    </xf>
    <xf numFmtId="179" fontId="1" fillId="0" borderId="2" xfId="18" applyNumberFormat="1" applyFont="1" applyBorder="1" applyAlignment="1">
      <alignment horizontal="center" vertical="center"/>
    </xf>
    <xf numFmtId="0" fontId="1" fillId="0" borderId="5" xfId="18" applyFont="1" applyBorder="1" applyAlignment="1">
      <alignment vertical="center"/>
    </xf>
    <xf numFmtId="0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80" fontId="2" fillId="5" borderId="2" xfId="0" applyNumberFormat="1" applyFont="1" applyFill="1" applyBorder="1" applyAlignment="1">
      <alignment horizontal="center" vertical="center"/>
    </xf>
    <xf numFmtId="179" fontId="9" fillId="5" borderId="2" xfId="0" applyNumberFormat="1" applyFont="1" applyFill="1" applyBorder="1" applyAlignment="1">
      <alignment horizontal="center" vertical="center"/>
    </xf>
    <xf numFmtId="49" fontId="2" fillId="0" borderId="4" xfId="18" applyNumberFormat="1" applyFont="1" applyBorder="1" applyAlignment="1">
      <alignment horizontal="center" vertical="center" wrapText="1"/>
    </xf>
    <xf numFmtId="0" fontId="2" fillId="0" borderId="4" xfId="18" applyFont="1" applyBorder="1" applyAlignment="1">
      <alignment vertical="center" wrapText="1"/>
    </xf>
    <xf numFmtId="0" fontId="2" fillId="0" borderId="2" xfId="18" applyFont="1" applyBorder="1" applyAlignment="1">
      <alignment horizontal="left" wrapText="1"/>
    </xf>
    <xf numFmtId="0" fontId="2" fillId="0" borderId="2" xfId="18" applyFont="1" applyBorder="1" applyAlignment="1">
      <alignment horizontal="center" wrapText="1"/>
    </xf>
    <xf numFmtId="0" fontId="2" fillId="0" borderId="2" xfId="18" applyFont="1" applyBorder="1" applyAlignment="1">
      <alignment horizontal="center" vertical="center" wrapText="1"/>
    </xf>
    <xf numFmtId="180" fontId="2" fillId="0" borderId="2" xfId="18" applyNumberFormat="1" applyFont="1" applyBorder="1" applyAlignment="1">
      <alignment horizontal="center" vertical="center" wrapText="1"/>
    </xf>
    <xf numFmtId="179" fontId="2" fillId="0" borderId="2" xfId="18" applyNumberFormat="1" applyFont="1" applyBorder="1" applyAlignment="1">
      <alignment horizontal="center" vertical="center" wrapText="1"/>
    </xf>
    <xf numFmtId="0" fontId="2" fillId="0" borderId="2" xfId="18" applyFont="1" applyBorder="1" applyAlignment="1">
      <alignment vertical="center"/>
    </xf>
    <xf numFmtId="0" fontId="2" fillId="0" borderId="2" xfId="18" applyFont="1" applyBorder="1" applyAlignment="1">
      <alignment horizontal="left"/>
    </xf>
    <xf numFmtId="0" fontId="2" fillId="0" borderId="2" xfId="18" applyFont="1" applyBorder="1" applyAlignment="1">
      <alignment horizontal="center"/>
    </xf>
    <xf numFmtId="0" fontId="2" fillId="0" borderId="2" xfId="18" applyFont="1" applyBorder="1" applyAlignment="1">
      <alignment horizontal="center" vertical="center"/>
    </xf>
    <xf numFmtId="180" fontId="2" fillId="0" borderId="2" xfId="18" applyNumberFormat="1" applyFont="1" applyBorder="1" applyAlignment="1">
      <alignment horizontal="center" vertical="center"/>
    </xf>
    <xf numFmtId="179" fontId="2" fillId="0" borderId="2" xfId="18" applyNumberFormat="1" applyFont="1" applyBorder="1" applyAlignment="1">
      <alignment horizontal="center" vertical="center"/>
    </xf>
    <xf numFmtId="0" fontId="2" fillId="0" borderId="5" xfId="18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179" fontId="13" fillId="6" borderId="2" xfId="0" applyNumberFormat="1" applyFont="1" applyFill="1" applyBorder="1" applyAlignment="1">
      <alignment horizontal="center" vertical="center"/>
    </xf>
    <xf numFmtId="179" fontId="15" fillId="0" borderId="6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179" fontId="8" fillId="5" borderId="2" xfId="0" applyNumberFormat="1" applyFont="1" applyFill="1" applyBorder="1"/>
    <xf numFmtId="179" fontId="1" fillId="0" borderId="2" xfId="0" applyNumberFormat="1" applyFont="1" applyBorder="1" applyAlignment="1">
      <alignment vertical="center"/>
    </xf>
    <xf numFmtId="179" fontId="8" fillId="0" borderId="2" xfId="0" applyNumberFormat="1" applyFont="1" applyBorder="1"/>
    <xf numFmtId="179" fontId="1" fillId="0" borderId="2" xfId="18" applyNumberFormat="1" applyFont="1" applyBorder="1" applyAlignment="1">
      <alignment wrapText="1"/>
    </xf>
    <xf numFmtId="179" fontId="1" fillId="0" borderId="2" xfId="18" applyNumberFormat="1" applyFont="1" applyBorder="1"/>
    <xf numFmtId="181" fontId="3" fillId="5" borderId="2" xfId="0" applyNumberFormat="1" applyFont="1" applyFill="1" applyBorder="1"/>
    <xf numFmtId="182" fontId="3" fillId="0" borderId="2" xfId="0" applyNumberFormat="1" applyFont="1" applyBorder="1"/>
    <xf numFmtId="10" fontId="19" fillId="0" borderId="6" xfId="0" applyNumberFormat="1" applyFont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0" fontId="18" fillId="7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179" fontId="1" fillId="0" borderId="0" xfId="0" applyNumberFormat="1" applyFont="1" applyAlignment="1">
      <alignment horizontal="center" vertical="center" wrapText="1"/>
    </xf>
  </cellXfs>
  <cellStyles count="23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常规 6" xfId="18"/>
    <cellStyle name="好_20131026　杭州無錫2日間見積もり(0929)" xfId="19"/>
    <cellStyle name="好_Meeting Request（1125 价）" xfId="20"/>
    <cellStyle name="千位分隔" xfId="1" builtinId="3"/>
    <cellStyle name="千位分隔 2" xfId="21"/>
    <cellStyle name="样式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showGridLines="0" tabSelected="1" topLeftCell="C14" zoomScale="70" zoomScaleNormal="70" workbookViewId="0">
      <selection activeCell="P37" sqref="P37"/>
    </sheetView>
  </sheetViews>
  <sheetFormatPr defaultColWidth="9" defaultRowHeight="17.25"/>
  <cols>
    <col min="1" max="1" width="6.375" style="5" customWidth="1"/>
    <col min="2" max="2" width="49.125" style="6" customWidth="1"/>
    <col min="3" max="3" width="61.625" style="7" customWidth="1"/>
    <col min="4" max="4" width="8.375" style="6" customWidth="1"/>
    <col min="5" max="5" width="5.875" style="8" customWidth="1"/>
    <col min="6" max="6" width="6.125" style="8" customWidth="1"/>
    <col min="7" max="7" width="12.5" style="8" customWidth="1"/>
    <col min="8" max="8" width="14.625" style="9" customWidth="1"/>
    <col min="9" max="9" width="26.875" style="6" customWidth="1"/>
    <col min="10" max="10" width="13.625" style="6" customWidth="1"/>
    <col min="11" max="11" width="17" style="6" customWidth="1"/>
    <col min="12" max="12" width="65.125" style="6" customWidth="1"/>
    <col min="13" max="16" width="9" style="6"/>
    <col min="17" max="17" width="14.25" style="6" customWidth="1"/>
    <col min="18" max="16384" width="9" style="6"/>
  </cols>
  <sheetData>
    <row r="2" spans="1:17" s="1" customFormat="1" ht="22.5">
      <c r="A2" s="95" t="s">
        <v>0</v>
      </c>
      <c r="B2" s="95"/>
      <c r="C2" s="95"/>
      <c r="D2" s="10"/>
      <c r="E2" s="10"/>
      <c r="F2" s="11"/>
      <c r="H2" s="12"/>
    </row>
    <row r="3" spans="1:17" s="1" customFormat="1" ht="34.5">
      <c r="A3" s="13"/>
      <c r="B3" s="14" t="s">
        <v>1</v>
      </c>
      <c r="C3" s="15" t="s">
        <v>2</v>
      </c>
      <c r="E3" s="118"/>
      <c r="F3" s="118"/>
      <c r="G3" s="118"/>
      <c r="H3" s="119"/>
    </row>
    <row r="4" spans="1:17" s="1" customFormat="1" ht="18">
      <c r="A4" s="16" t="s">
        <v>3</v>
      </c>
      <c r="B4" s="17" t="s">
        <v>4</v>
      </c>
      <c r="C4" s="18" t="s">
        <v>5</v>
      </c>
      <c r="D4" s="2"/>
      <c r="E4" s="118"/>
      <c r="F4" s="118"/>
      <c r="G4" s="118"/>
      <c r="H4" s="119"/>
    </row>
    <row r="5" spans="1:17" s="1" customFormat="1" ht="18">
      <c r="A5" s="19">
        <v>1</v>
      </c>
      <c r="B5" s="20" t="str">
        <f>B13</f>
        <v>研讨会讨论提纲（预计一小时）</v>
      </c>
      <c r="C5" s="21">
        <f>H15</f>
        <v>6000</v>
      </c>
      <c r="D5" s="2"/>
      <c r="E5" s="118"/>
      <c r="F5" s="118"/>
      <c r="G5" s="118"/>
      <c r="H5" s="119"/>
    </row>
    <row r="6" spans="1:17" s="1" customFormat="1" ht="18">
      <c r="A6" s="19">
        <v>2</v>
      </c>
      <c r="B6" s="20" t="str">
        <f>B16</f>
        <v>研讨会文献检索（预估50篇文献）</v>
      </c>
      <c r="C6" s="21">
        <f>H21</f>
        <v>13750</v>
      </c>
      <c r="D6" s="2"/>
      <c r="E6" s="118"/>
      <c r="F6" s="118"/>
      <c r="G6" s="118"/>
      <c r="H6" s="119"/>
    </row>
    <row r="7" spans="1:17" s="1" customFormat="1" ht="18">
      <c r="A7" s="19">
        <v>3</v>
      </c>
      <c r="B7" s="20" t="str">
        <f>B22</f>
        <v>学术医学幻灯（预估32页）</v>
      </c>
      <c r="C7" s="21">
        <f>H26</f>
        <v>27600</v>
      </c>
      <c r="D7" s="2"/>
      <c r="E7" s="118"/>
      <c r="F7" s="118"/>
      <c r="G7" s="118"/>
      <c r="H7" s="119"/>
    </row>
    <row r="8" spans="1:17" s="1" customFormat="1" ht="18">
      <c r="A8" s="19">
        <v>4</v>
      </c>
      <c r="B8" s="20" t="str">
        <f>B27</f>
        <v>新增学术医学幻灯（预估35页）</v>
      </c>
      <c r="C8" s="21">
        <f>H31</f>
        <v>30000</v>
      </c>
      <c r="D8" s="2"/>
      <c r="E8" s="118"/>
      <c r="F8" s="118"/>
      <c r="G8" s="118"/>
      <c r="H8" s="119"/>
    </row>
    <row r="9" spans="1:17" s="1" customFormat="1" ht="18">
      <c r="A9" s="19">
        <v>5</v>
      </c>
      <c r="B9" s="20" t="str">
        <f>B33</f>
        <v>税 Tax</v>
      </c>
      <c r="C9" s="21">
        <f>H34</f>
        <v>4641</v>
      </c>
      <c r="D9" s="2"/>
      <c r="E9" s="118"/>
      <c r="F9" s="118"/>
      <c r="G9" s="118"/>
      <c r="H9" s="119"/>
    </row>
    <row r="10" spans="1:17" s="1" customFormat="1" ht="18">
      <c r="A10" s="22"/>
      <c r="B10" s="23" t="s">
        <v>6</v>
      </c>
      <c r="C10" s="24">
        <f>H37</f>
        <v>65000</v>
      </c>
      <c r="D10" s="2"/>
      <c r="E10" s="118"/>
      <c r="F10" s="118"/>
      <c r="G10" s="118"/>
      <c r="H10" s="119"/>
    </row>
    <row r="11" spans="1:17" s="1" customFormat="1" ht="38.450000000000003" customHeight="1">
      <c r="A11" s="13"/>
      <c r="B11" s="25" t="s">
        <v>7</v>
      </c>
      <c r="C11" s="26"/>
      <c r="D11" s="2"/>
      <c r="E11" s="11"/>
      <c r="F11" s="11"/>
      <c r="H11" s="12"/>
      <c r="J11" s="96" t="s">
        <v>8</v>
      </c>
      <c r="K11" s="96"/>
      <c r="L11" s="96"/>
      <c r="M11" s="96"/>
      <c r="N11" s="96"/>
      <c r="O11" s="96"/>
      <c r="P11" s="96"/>
      <c r="Q11" s="96"/>
    </row>
    <row r="12" spans="1:17" s="1" customFormat="1" ht="30">
      <c r="A12" s="27" t="s">
        <v>9</v>
      </c>
      <c r="B12" s="28" t="s">
        <v>10</v>
      </c>
      <c r="C12" s="28"/>
      <c r="D12" s="29" t="s">
        <v>11</v>
      </c>
      <c r="E12" s="29" t="s">
        <v>12</v>
      </c>
      <c r="F12" s="30" t="s">
        <v>13</v>
      </c>
      <c r="G12" s="30" t="s">
        <v>14</v>
      </c>
      <c r="H12" s="31" t="s">
        <v>15</v>
      </c>
      <c r="J12" s="27" t="s">
        <v>9</v>
      </c>
      <c r="K12" s="28" t="s">
        <v>10</v>
      </c>
      <c r="L12" s="28"/>
      <c r="M12" s="29" t="s">
        <v>11</v>
      </c>
      <c r="N12" s="29" t="s">
        <v>12</v>
      </c>
      <c r="O12" s="30" t="s">
        <v>13</v>
      </c>
      <c r="P12" s="30" t="s">
        <v>14</v>
      </c>
      <c r="Q12" s="31" t="s">
        <v>15</v>
      </c>
    </row>
    <row r="13" spans="1:17" s="1" customFormat="1" ht="18">
      <c r="A13" s="32">
        <v>1</v>
      </c>
      <c r="B13" s="33" t="s">
        <v>16</v>
      </c>
      <c r="C13" s="33"/>
      <c r="D13" s="33"/>
      <c r="E13" s="34"/>
      <c r="F13" s="35"/>
      <c r="G13" s="35"/>
      <c r="H13" s="36"/>
      <c r="J13" s="83" t="s">
        <v>17</v>
      </c>
      <c r="K13" s="33" t="s">
        <v>16</v>
      </c>
      <c r="L13" s="33"/>
      <c r="M13" s="33"/>
      <c r="N13" s="34"/>
      <c r="O13" s="35"/>
      <c r="P13" s="35"/>
      <c r="Q13" s="87"/>
    </row>
    <row r="14" spans="1:17" s="1" customFormat="1">
      <c r="A14" s="37" t="s">
        <v>18</v>
      </c>
      <c r="B14" s="38" t="s">
        <v>19</v>
      </c>
      <c r="C14" s="39" t="s">
        <v>20</v>
      </c>
      <c r="D14" s="40" t="s">
        <v>21</v>
      </c>
      <c r="E14" s="40">
        <v>1</v>
      </c>
      <c r="F14" s="41">
        <v>1</v>
      </c>
      <c r="G14" s="41">
        <v>6000</v>
      </c>
      <c r="H14" s="42">
        <f>G14*F14*E14</f>
        <v>6000</v>
      </c>
      <c r="J14" s="37" t="s">
        <v>18</v>
      </c>
      <c r="K14" s="38" t="s">
        <v>19</v>
      </c>
      <c r="L14" s="39" t="s">
        <v>20</v>
      </c>
      <c r="M14" s="40" t="s">
        <v>21</v>
      </c>
      <c r="N14" s="40">
        <v>1</v>
      </c>
      <c r="O14" s="41">
        <v>1</v>
      </c>
      <c r="P14" s="41">
        <v>0</v>
      </c>
      <c r="Q14" s="88">
        <f t="shared" ref="Q14:Q19" si="0">P14*O14*N14</f>
        <v>0</v>
      </c>
    </row>
    <row r="15" spans="1:17" s="1" customFormat="1" ht="18">
      <c r="A15" s="97" t="s">
        <v>22</v>
      </c>
      <c r="B15" s="98"/>
      <c r="C15" s="98"/>
      <c r="D15" s="98"/>
      <c r="E15" s="98"/>
      <c r="F15" s="98"/>
      <c r="G15" s="99"/>
      <c r="H15" s="43">
        <f>SUM(H14:H14)</f>
        <v>6000</v>
      </c>
      <c r="J15" s="97" t="s">
        <v>22</v>
      </c>
      <c r="K15" s="98"/>
      <c r="L15" s="98"/>
      <c r="M15" s="98"/>
      <c r="N15" s="98"/>
      <c r="O15" s="98"/>
      <c r="P15" s="99"/>
      <c r="Q15" s="89">
        <f>SUM(Q14:Q14)</f>
        <v>0</v>
      </c>
    </row>
    <row r="16" spans="1:17" s="1" customFormat="1" ht="18">
      <c r="A16" s="32">
        <v>2</v>
      </c>
      <c r="B16" s="33" t="s">
        <v>23</v>
      </c>
      <c r="C16" s="33"/>
      <c r="D16" s="33"/>
      <c r="E16" s="34"/>
      <c r="F16" s="35"/>
      <c r="G16" s="35"/>
      <c r="H16" s="36"/>
      <c r="J16" s="83" t="s">
        <v>24</v>
      </c>
      <c r="K16" s="33" t="s">
        <v>23</v>
      </c>
      <c r="L16" s="33"/>
      <c r="M16" s="33"/>
      <c r="N16" s="34"/>
      <c r="O16" s="35"/>
      <c r="P16" s="35"/>
      <c r="Q16" s="87"/>
    </row>
    <row r="17" spans="1:17" s="1" customFormat="1">
      <c r="A17" s="37" t="s">
        <v>25</v>
      </c>
      <c r="B17" s="38" t="s">
        <v>26</v>
      </c>
      <c r="C17" s="39" t="s">
        <v>27</v>
      </c>
      <c r="D17" s="40" t="s">
        <v>28</v>
      </c>
      <c r="E17" s="40">
        <v>1</v>
      </c>
      <c r="F17" s="41">
        <v>40</v>
      </c>
      <c r="G17" s="41">
        <v>30</v>
      </c>
      <c r="H17" s="42">
        <f t="shared" ref="H17:H19" si="1">G17*F17*E17</f>
        <v>1200</v>
      </c>
      <c r="J17" s="37" t="s">
        <v>25</v>
      </c>
      <c r="K17" s="38" t="s">
        <v>26</v>
      </c>
      <c r="L17" s="39" t="s">
        <v>27</v>
      </c>
      <c r="M17" s="40" t="s">
        <v>28</v>
      </c>
      <c r="N17" s="40">
        <v>1</v>
      </c>
      <c r="O17" s="41">
        <v>40</v>
      </c>
      <c r="P17" s="41">
        <v>0</v>
      </c>
      <c r="Q17" s="88">
        <f t="shared" si="0"/>
        <v>0</v>
      </c>
    </row>
    <row r="18" spans="1:17" s="1" customFormat="1">
      <c r="A18" s="37" t="s">
        <v>29</v>
      </c>
      <c r="B18" s="38" t="s">
        <v>30</v>
      </c>
      <c r="C18" s="44" t="s">
        <v>31</v>
      </c>
      <c r="D18" s="40" t="s">
        <v>28</v>
      </c>
      <c r="E18" s="40">
        <v>1</v>
      </c>
      <c r="F18" s="41">
        <v>10</v>
      </c>
      <c r="G18" s="41">
        <v>30</v>
      </c>
      <c r="H18" s="42">
        <f t="shared" si="1"/>
        <v>300</v>
      </c>
      <c r="J18" s="37" t="s">
        <v>29</v>
      </c>
      <c r="K18" s="38" t="s">
        <v>30</v>
      </c>
      <c r="L18" s="44" t="s">
        <v>31</v>
      </c>
      <c r="M18" s="40" t="s">
        <v>28</v>
      </c>
      <c r="N18" s="40">
        <v>1</v>
      </c>
      <c r="O18" s="41">
        <v>10</v>
      </c>
      <c r="P18" s="41">
        <v>0</v>
      </c>
      <c r="Q18" s="88">
        <f t="shared" si="0"/>
        <v>0</v>
      </c>
    </row>
    <row r="19" spans="1:17" s="1" customFormat="1">
      <c r="A19" s="37" t="s">
        <v>32</v>
      </c>
      <c r="B19" s="38" t="s">
        <v>33</v>
      </c>
      <c r="C19" s="39" t="s">
        <v>34</v>
      </c>
      <c r="D19" s="40" t="s">
        <v>35</v>
      </c>
      <c r="E19" s="40">
        <v>1</v>
      </c>
      <c r="F19" s="41">
        <v>5</v>
      </c>
      <c r="G19" s="41">
        <v>50</v>
      </c>
      <c r="H19" s="42">
        <f t="shared" si="1"/>
        <v>250</v>
      </c>
      <c r="J19" s="37" t="s">
        <v>32</v>
      </c>
      <c r="K19" s="38" t="s">
        <v>33</v>
      </c>
      <c r="L19" s="39" t="s">
        <v>34</v>
      </c>
      <c r="M19" s="40" t="s">
        <v>35</v>
      </c>
      <c r="N19" s="40">
        <v>1</v>
      </c>
      <c r="O19" s="41">
        <v>5</v>
      </c>
      <c r="P19" s="41">
        <v>0</v>
      </c>
      <c r="Q19" s="88">
        <f t="shared" si="0"/>
        <v>0</v>
      </c>
    </row>
    <row r="20" spans="1:17" s="1" customFormat="1" ht="34.5">
      <c r="A20" s="37" t="s">
        <v>36</v>
      </c>
      <c r="B20" s="38" t="s">
        <v>37</v>
      </c>
      <c r="C20" s="39" t="s">
        <v>38</v>
      </c>
      <c r="D20" s="40" t="s">
        <v>39</v>
      </c>
      <c r="E20" s="40">
        <v>1</v>
      </c>
      <c r="F20" s="41">
        <v>24</v>
      </c>
      <c r="G20" s="41">
        <v>500</v>
      </c>
      <c r="H20" s="42">
        <f>E20*F20*G20</f>
        <v>12000</v>
      </c>
      <c r="J20" s="37" t="s">
        <v>36</v>
      </c>
      <c r="K20" s="38" t="s">
        <v>37</v>
      </c>
      <c r="L20" s="39" t="s">
        <v>38</v>
      </c>
      <c r="M20" s="40" t="s">
        <v>39</v>
      </c>
      <c r="N20" s="40">
        <v>1</v>
      </c>
      <c r="O20" s="41">
        <v>10</v>
      </c>
      <c r="P20" s="41">
        <v>0</v>
      </c>
      <c r="Q20" s="88">
        <f>N20*O20*P20</f>
        <v>0</v>
      </c>
    </row>
    <row r="21" spans="1:17" s="1" customFormat="1" ht="18">
      <c r="A21" s="97" t="s">
        <v>22</v>
      </c>
      <c r="B21" s="98"/>
      <c r="C21" s="98"/>
      <c r="D21" s="98"/>
      <c r="E21" s="98"/>
      <c r="F21" s="98"/>
      <c r="G21" s="99"/>
      <c r="H21" s="43">
        <f>SUM(H17:H20)</f>
        <v>13750</v>
      </c>
      <c r="J21" s="97" t="s">
        <v>22</v>
      </c>
      <c r="K21" s="98"/>
      <c r="L21" s="98"/>
      <c r="M21" s="98"/>
      <c r="N21" s="98"/>
      <c r="O21" s="98"/>
      <c r="P21" s="99"/>
      <c r="Q21" s="89">
        <f>SUM(Q17:Q20)</f>
        <v>0</v>
      </c>
    </row>
    <row r="22" spans="1:17" s="1" customFormat="1" ht="18">
      <c r="A22" s="32">
        <v>3</v>
      </c>
      <c r="B22" s="33" t="s">
        <v>40</v>
      </c>
      <c r="C22" s="33"/>
      <c r="D22" s="33"/>
      <c r="E22" s="34"/>
      <c r="F22" s="35"/>
      <c r="G22" s="35"/>
      <c r="H22" s="36"/>
      <c r="J22" s="83" t="s">
        <v>41</v>
      </c>
      <c r="K22" s="33" t="s">
        <v>40</v>
      </c>
      <c r="L22" s="33"/>
      <c r="M22" s="33"/>
      <c r="N22" s="34"/>
      <c r="O22" s="35"/>
      <c r="P22" s="35"/>
      <c r="Q22" s="87"/>
    </row>
    <row r="23" spans="1:17" s="2" customFormat="1" ht="34.5">
      <c r="A23" s="45" t="s">
        <v>42</v>
      </c>
      <c r="B23" s="46" t="s">
        <v>43</v>
      </c>
      <c r="C23" s="47" t="s">
        <v>44</v>
      </c>
      <c r="D23" s="48" t="s">
        <v>45</v>
      </c>
      <c r="E23" s="49">
        <v>1</v>
      </c>
      <c r="F23" s="50">
        <v>32</v>
      </c>
      <c r="G23" s="50">
        <v>700</v>
      </c>
      <c r="H23" s="51">
        <f t="shared" ref="H23:H30" si="2">F23*E23*G23</f>
        <v>22400</v>
      </c>
      <c r="J23" s="45" t="s">
        <v>42</v>
      </c>
      <c r="K23" s="46" t="s">
        <v>43</v>
      </c>
      <c r="L23" s="47" t="s">
        <v>44</v>
      </c>
      <c r="M23" s="48" t="s">
        <v>45</v>
      </c>
      <c r="N23" s="49">
        <v>1</v>
      </c>
      <c r="O23" s="50">
        <v>30</v>
      </c>
      <c r="P23" s="50">
        <v>200</v>
      </c>
      <c r="Q23" s="90">
        <f t="shared" ref="Q23:Q25" si="3">O23*N23*P23</f>
        <v>6000</v>
      </c>
    </row>
    <row r="24" spans="1:17" s="1" customFormat="1">
      <c r="A24" s="52" t="s">
        <v>46</v>
      </c>
      <c r="B24" s="53" t="s">
        <v>47</v>
      </c>
      <c r="C24" s="54" t="s">
        <v>48</v>
      </c>
      <c r="D24" s="55" t="s">
        <v>45</v>
      </c>
      <c r="E24" s="56">
        <v>1</v>
      </c>
      <c r="F24" s="57">
        <v>32</v>
      </c>
      <c r="G24" s="57">
        <v>100</v>
      </c>
      <c r="H24" s="58">
        <f t="shared" si="2"/>
        <v>3200</v>
      </c>
      <c r="J24" s="52" t="s">
        <v>46</v>
      </c>
      <c r="K24" s="53" t="s">
        <v>47</v>
      </c>
      <c r="L24" s="54" t="s">
        <v>48</v>
      </c>
      <c r="M24" s="55" t="s">
        <v>45</v>
      </c>
      <c r="N24" s="56">
        <v>1</v>
      </c>
      <c r="O24" s="57">
        <v>30</v>
      </c>
      <c r="P24" s="57">
        <v>50</v>
      </c>
      <c r="Q24" s="91">
        <f t="shared" si="3"/>
        <v>1500</v>
      </c>
    </row>
    <row r="25" spans="1:17" s="1" customFormat="1">
      <c r="A25" s="52" t="s">
        <v>49</v>
      </c>
      <c r="B25" s="59" t="s">
        <v>50</v>
      </c>
      <c r="C25" s="54" t="s">
        <v>51</v>
      </c>
      <c r="D25" s="55" t="s">
        <v>21</v>
      </c>
      <c r="E25" s="56">
        <v>1</v>
      </c>
      <c r="F25" s="57">
        <v>1</v>
      </c>
      <c r="G25" s="57">
        <v>2000</v>
      </c>
      <c r="H25" s="58">
        <f t="shared" si="2"/>
        <v>2000</v>
      </c>
      <c r="J25" s="52" t="s">
        <v>49</v>
      </c>
      <c r="K25" s="59" t="s">
        <v>50</v>
      </c>
      <c r="L25" s="54" t="s">
        <v>51</v>
      </c>
      <c r="M25" s="55" t="s">
        <v>21</v>
      </c>
      <c r="N25" s="56">
        <v>1</v>
      </c>
      <c r="O25" s="57">
        <v>1</v>
      </c>
      <c r="P25" s="57">
        <v>0</v>
      </c>
      <c r="Q25" s="91">
        <f t="shared" si="3"/>
        <v>0</v>
      </c>
    </row>
    <row r="26" spans="1:17" s="1" customFormat="1" ht="18">
      <c r="A26" s="97" t="s">
        <v>22</v>
      </c>
      <c r="B26" s="98"/>
      <c r="C26" s="98"/>
      <c r="D26" s="98"/>
      <c r="E26" s="98"/>
      <c r="F26" s="98"/>
      <c r="G26" s="99"/>
      <c r="H26" s="43">
        <f>SUM(H23:H25)</f>
        <v>27600</v>
      </c>
      <c r="J26" s="97" t="s">
        <v>22</v>
      </c>
      <c r="K26" s="98"/>
      <c r="L26" s="98"/>
      <c r="M26" s="98"/>
      <c r="N26" s="98"/>
      <c r="O26" s="98"/>
      <c r="P26" s="99"/>
      <c r="Q26" s="89">
        <f>SUM(Q23:Q25)</f>
        <v>7500</v>
      </c>
    </row>
    <row r="27" spans="1:17" s="1" customFormat="1" ht="18">
      <c r="A27" s="60">
        <v>4</v>
      </c>
      <c r="B27" s="61" t="s">
        <v>52</v>
      </c>
      <c r="C27" s="61"/>
      <c r="D27" s="61"/>
      <c r="E27" s="62"/>
      <c r="F27" s="63"/>
      <c r="G27" s="63"/>
      <c r="H27" s="64"/>
      <c r="J27" s="60">
        <v>4</v>
      </c>
      <c r="K27" s="61" t="s">
        <v>52</v>
      </c>
      <c r="L27" s="61"/>
      <c r="M27" s="61"/>
      <c r="N27" s="62"/>
      <c r="O27" s="63"/>
      <c r="P27" s="63"/>
      <c r="Q27" s="64"/>
    </row>
    <row r="28" spans="1:17" s="1" customFormat="1" ht="34.5">
      <c r="A28" s="65" t="s">
        <v>53</v>
      </c>
      <c r="B28" s="66" t="s">
        <v>43</v>
      </c>
      <c r="C28" s="67" t="s">
        <v>54</v>
      </c>
      <c r="D28" s="68" t="s">
        <v>45</v>
      </c>
      <c r="E28" s="69">
        <v>1</v>
      </c>
      <c r="F28" s="70">
        <v>35</v>
      </c>
      <c r="G28" s="70">
        <v>700</v>
      </c>
      <c r="H28" s="71">
        <f t="shared" si="2"/>
        <v>24500</v>
      </c>
      <c r="J28" s="65" t="s">
        <v>53</v>
      </c>
      <c r="K28" s="66" t="s">
        <v>43</v>
      </c>
      <c r="L28" s="67" t="s">
        <v>54</v>
      </c>
      <c r="M28" s="68" t="s">
        <v>45</v>
      </c>
      <c r="N28" s="69">
        <v>1</v>
      </c>
      <c r="O28" s="70">
        <v>35</v>
      </c>
      <c r="P28" s="70">
        <v>100</v>
      </c>
      <c r="Q28" s="71">
        <f t="shared" ref="Q28:Q30" si="4">O28*N28*P28</f>
        <v>3500</v>
      </c>
    </row>
    <row r="29" spans="1:17" s="1" customFormat="1">
      <c r="A29" s="65" t="s">
        <v>55</v>
      </c>
      <c r="B29" s="72" t="s">
        <v>47</v>
      </c>
      <c r="C29" s="73" t="s">
        <v>48</v>
      </c>
      <c r="D29" s="74" t="s">
        <v>45</v>
      </c>
      <c r="E29" s="75">
        <v>1</v>
      </c>
      <c r="F29" s="70">
        <v>35</v>
      </c>
      <c r="G29" s="76">
        <v>100</v>
      </c>
      <c r="H29" s="77">
        <f t="shared" si="2"/>
        <v>3500</v>
      </c>
      <c r="J29" s="65" t="s">
        <v>55</v>
      </c>
      <c r="K29" s="72" t="s">
        <v>47</v>
      </c>
      <c r="L29" s="73" t="s">
        <v>48</v>
      </c>
      <c r="M29" s="74" t="s">
        <v>45</v>
      </c>
      <c r="N29" s="75">
        <v>1</v>
      </c>
      <c r="O29" s="70">
        <v>35</v>
      </c>
      <c r="P29" s="76">
        <v>0</v>
      </c>
      <c r="Q29" s="77">
        <f t="shared" si="4"/>
        <v>0</v>
      </c>
    </row>
    <row r="30" spans="1:17" s="1" customFormat="1">
      <c r="A30" s="65" t="s">
        <v>56</v>
      </c>
      <c r="B30" s="78" t="s">
        <v>50</v>
      </c>
      <c r="C30" s="73" t="s">
        <v>51</v>
      </c>
      <c r="D30" s="74" t="s">
        <v>21</v>
      </c>
      <c r="E30" s="75">
        <v>1</v>
      </c>
      <c r="F30" s="76">
        <v>1</v>
      </c>
      <c r="G30" s="76">
        <v>2000</v>
      </c>
      <c r="H30" s="77">
        <f t="shared" si="2"/>
        <v>2000</v>
      </c>
      <c r="J30" s="65" t="s">
        <v>56</v>
      </c>
      <c r="K30" s="78" t="s">
        <v>50</v>
      </c>
      <c r="L30" s="73" t="s">
        <v>51</v>
      </c>
      <c r="M30" s="74" t="s">
        <v>21</v>
      </c>
      <c r="N30" s="75">
        <v>1</v>
      </c>
      <c r="O30" s="76">
        <v>1</v>
      </c>
      <c r="P30" s="76">
        <v>0</v>
      </c>
      <c r="Q30" s="77">
        <f t="shared" si="4"/>
        <v>0</v>
      </c>
    </row>
    <row r="31" spans="1:17" s="1" customFormat="1" ht="18">
      <c r="A31" s="100" t="s">
        <v>22</v>
      </c>
      <c r="B31" s="101"/>
      <c r="C31" s="101"/>
      <c r="D31" s="101"/>
      <c r="E31" s="101"/>
      <c r="F31" s="101"/>
      <c r="G31" s="102"/>
      <c r="H31" s="77">
        <f>SUM(H28:H30)</f>
        <v>30000</v>
      </c>
      <c r="J31" s="100" t="s">
        <v>22</v>
      </c>
      <c r="K31" s="101"/>
      <c r="L31" s="101"/>
      <c r="M31" s="101"/>
      <c r="N31" s="101"/>
      <c r="O31" s="101"/>
      <c r="P31" s="102"/>
      <c r="Q31" s="77">
        <f>SUM(Q28:Q30)</f>
        <v>3500</v>
      </c>
    </row>
    <row r="32" spans="1:17" s="1" customFormat="1" ht="18">
      <c r="A32" s="103" t="s">
        <v>57</v>
      </c>
      <c r="B32" s="103"/>
      <c r="C32" s="103"/>
      <c r="D32" s="103"/>
      <c r="E32" s="103"/>
      <c r="F32" s="103"/>
      <c r="G32" s="103"/>
      <c r="H32" s="43">
        <f>H26+H21+H15+H31</f>
        <v>77350</v>
      </c>
      <c r="J32" s="104" t="s">
        <v>58</v>
      </c>
      <c r="K32" s="105"/>
      <c r="L32" s="105"/>
      <c r="M32" s="105"/>
      <c r="N32" s="105"/>
      <c r="O32" s="105"/>
      <c r="P32" s="106"/>
      <c r="Q32" s="92">
        <f>Q26+Q20+Q14+Q31</f>
        <v>11000</v>
      </c>
    </row>
    <row r="33" spans="1:17" s="1" customFormat="1" ht="18">
      <c r="A33" s="79">
        <v>5</v>
      </c>
      <c r="B33" s="33" t="s">
        <v>59</v>
      </c>
      <c r="C33" s="107">
        <v>0.06</v>
      </c>
      <c r="D33" s="108"/>
      <c r="E33" s="108"/>
      <c r="F33" s="108"/>
      <c r="G33" s="109"/>
      <c r="H33" s="36"/>
      <c r="J33" s="84"/>
      <c r="K33" s="85"/>
      <c r="L33" s="85"/>
      <c r="M33" s="85"/>
      <c r="N33" s="85"/>
      <c r="O33" s="85"/>
      <c r="P33" s="86" t="s">
        <v>60</v>
      </c>
      <c r="Q33" s="92">
        <f>H37/1.06</f>
        <v>61320.75471698113</v>
      </c>
    </row>
    <row r="34" spans="1:17" s="1" customFormat="1" ht="18">
      <c r="A34" s="103" t="s">
        <v>22</v>
      </c>
      <c r="B34" s="103"/>
      <c r="C34" s="103"/>
      <c r="D34" s="103"/>
      <c r="E34" s="103"/>
      <c r="F34" s="103"/>
      <c r="G34" s="103"/>
      <c r="H34" s="43">
        <f>H32*0.06</f>
        <v>4641</v>
      </c>
      <c r="J34" s="110" t="s">
        <v>61</v>
      </c>
      <c r="K34" s="110"/>
      <c r="L34" s="110"/>
      <c r="M34" s="110"/>
      <c r="N34" s="110"/>
      <c r="O34" s="110"/>
      <c r="P34" s="110"/>
      <c r="Q34" s="93">
        <f>Q33-Q32</f>
        <v>50320.75471698113</v>
      </c>
    </row>
    <row r="35" spans="1:17" s="3" customFormat="1">
      <c r="A35" s="111"/>
      <c r="B35" s="112"/>
      <c r="C35" s="112"/>
      <c r="D35" s="112"/>
      <c r="E35" s="112"/>
      <c r="F35" s="112"/>
      <c r="G35" s="113"/>
      <c r="H35" s="80"/>
      <c r="J35" s="114"/>
      <c r="K35" s="114"/>
      <c r="L35" s="114"/>
      <c r="M35" s="114"/>
      <c r="N35" s="114"/>
      <c r="O35" s="114"/>
      <c r="P35" s="114"/>
      <c r="Q35" s="114"/>
    </row>
    <row r="36" spans="1:17" s="1" customFormat="1" ht="18">
      <c r="A36" s="115" t="s">
        <v>62</v>
      </c>
      <c r="B36" s="115"/>
      <c r="C36" s="115"/>
      <c r="D36" s="115"/>
      <c r="E36" s="115"/>
      <c r="F36" s="115"/>
      <c r="G36" s="115"/>
      <c r="H36" s="81">
        <f>H32+H34</f>
        <v>81991</v>
      </c>
      <c r="J36" s="116" t="s">
        <v>63</v>
      </c>
      <c r="K36" s="116"/>
      <c r="L36" s="116"/>
      <c r="M36" s="116"/>
      <c r="N36" s="116"/>
      <c r="O36" s="116"/>
      <c r="P36" s="116"/>
      <c r="Q36" s="94">
        <f>Q34/Q33</f>
        <v>0.82061538461538464</v>
      </c>
    </row>
    <row r="37" spans="1:17" s="4" customFormat="1" ht="22.5">
      <c r="A37" s="117" t="s">
        <v>64</v>
      </c>
      <c r="B37" s="117"/>
      <c r="C37" s="117"/>
      <c r="D37" s="117"/>
      <c r="E37" s="117"/>
      <c r="F37" s="117"/>
      <c r="G37" s="117"/>
      <c r="H37" s="82">
        <v>65000</v>
      </c>
    </row>
  </sheetData>
  <mergeCells count="21">
    <mergeCell ref="A36:G36"/>
    <mergeCell ref="J36:P36"/>
    <mergeCell ref="A37:G37"/>
    <mergeCell ref="E3:H10"/>
    <mergeCell ref="C33:G33"/>
    <mergeCell ref="A34:G34"/>
    <mergeCell ref="J34:P34"/>
    <mergeCell ref="A35:G35"/>
    <mergeCell ref="J35:Q35"/>
    <mergeCell ref="A26:G26"/>
    <mergeCell ref="J26:P26"/>
    <mergeCell ref="A31:G31"/>
    <mergeCell ref="J31:P31"/>
    <mergeCell ref="A32:G32"/>
    <mergeCell ref="J32:P32"/>
    <mergeCell ref="A2:C2"/>
    <mergeCell ref="J11:Q11"/>
    <mergeCell ref="A15:G15"/>
    <mergeCell ref="J15:P15"/>
    <mergeCell ref="A21:G21"/>
    <mergeCell ref="J21:P21"/>
  </mergeCells>
  <phoneticPr fontId="3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2024-07-15T08:17:03Z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CCA6B056A574431C9A2C02D72E84F6E7_13</vt:lpwstr>
  </property>
  <property fmtid="{D5CDD505-2E9C-101B-9397-08002B2CF9AE}" pid="10" name="KSOProductBuildVer">
    <vt:lpwstr>2052-12.1.0.15712</vt:lpwstr>
  </property>
</Properties>
</file>