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2185" windowHeight="9060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H11" i="7" l="1"/>
  <c r="C11" i="9" s="1"/>
  <c r="H10" i="7"/>
  <c r="H9" i="7"/>
  <c r="H37" i="1"/>
  <c r="H36" i="1"/>
  <c r="H35" i="1"/>
  <c r="H34" i="1"/>
  <c r="H33" i="1"/>
  <c r="H30" i="1"/>
  <c r="H29" i="1"/>
  <c r="H28" i="1"/>
  <c r="H31" i="1" s="1"/>
  <c r="H38" i="1" s="1"/>
  <c r="C9" i="9" s="1"/>
  <c r="H27" i="1"/>
  <c r="H26" i="1"/>
  <c r="H25" i="1"/>
  <c r="H24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C13" i="9" l="1"/>
  <c r="C14" i="9"/>
  <c r="C15" i="9"/>
  <c r="C18" i="9"/>
</calcChain>
</file>

<file path=xl/sharedStrings.xml><?xml version="1.0" encoding="utf-8"?>
<sst xmlns="http://schemas.openxmlformats.org/spreadsheetml/2006/main" count="132" uniqueCount="48">
  <si>
    <t>结算单</t>
  </si>
  <si>
    <t>Client:</t>
  </si>
  <si>
    <t>AstraZeneca</t>
  </si>
  <si>
    <t xml:space="preserve">Project Name: </t>
  </si>
  <si>
    <t>2023AZFasenra产品幻灯内容制作项目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</si>
  <si>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</si>
  <si>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</si>
  <si>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</si>
  <si>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</si>
  <si>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</si>
  <si>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</si>
  <si>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</si>
  <si>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</si>
  <si>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</si>
  <si>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</si>
  <si>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</si>
  <si>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</si>
  <si>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UBS结算(含税）</t>
  </si>
  <si>
    <t>Description</t>
  </si>
  <si>
    <t>AZ Annual Rate
(if have, list year)</t>
  </si>
  <si>
    <t>Unit Price</t>
  </si>
  <si>
    <t>Unit</t>
  </si>
  <si>
    <t>Quantity</t>
  </si>
  <si>
    <t>Amount</t>
  </si>
  <si>
    <t>生物制剂治疗重度哮喘合并症的进展*幻灯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</si>
  <si>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</si>
  <si>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</si>
  <si>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</si>
  <si>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</si>
  <si>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</si>
  <si>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</si>
  <si>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</si>
  <si>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</si>
  <si>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幻灯片解说词（中文）(new work)</t>
  </si>
  <si>
    <t>Total：</t>
  </si>
  <si>
    <t>生物制剂治疗重度哮喘的时机选择*幻灯</t>
  </si>
  <si>
    <t>中文原文下载</t>
  </si>
  <si>
    <t>篇</t>
  </si>
  <si>
    <t>英文原文下载</t>
  </si>
  <si>
    <t>文献标注(new work)</t>
  </si>
  <si>
    <t>根据所提供素材整理、高亮</t>
  </si>
  <si>
    <t>重度哮喘的靶向治疗进展*幻灯</t>
  </si>
  <si>
    <t>Benralizumab 研发历程幻灯*幻灯</t>
  </si>
  <si>
    <t>项目管理/人员管理 
Service Fee/Staffing Fee</t>
  </si>
  <si>
    <t>Editor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</si>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</sst>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&quot;￥&quot;#,##0.00;&quot;￥&quot;\-#,##0.00"/>
    <numFmt numFmtId="177" formatCode="0_);[Red]\(0\)"/>
    <numFmt numFmtId="178" formatCode="0_ "/>
    <numFmt numFmtId="179" formatCode="\¥#,##0.00_);[Red]\(\¥#,##0.00\)"/>
    <numFmt numFmtId="180" formatCode="\¥#,##0.00;[Red]\¥#,##0.00"/>
    <numFmt numFmtId="181" formatCode="&quot;￥&quot;#,##0.00_);[Red]\(&quot;￥&quot;#,##0.00\)"/>
  </numFmts>
  <fonts count="19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</cellStyleXfs>
  <cellXfs count="62">
    <xf numFmtId="0" fontId="0" fillId="0" borderId="0" xfId="0">
      <alignment vertical="center"/>
    </xf>
    <xf numFmtId="0" fontId="17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7" fontId="4" fillId="0" borderId="0" xfId="4" applyNumberFormat="1" applyFont="1" applyAlignment="1">
      <alignment horizontal="left"/>
    </xf>
    <xf numFmtId="0" fontId="4" fillId="0" borderId="0" xfId="7" applyFont="1" applyAlignment="1">
      <alignment vertical="center" wrapText="1"/>
    </xf>
    <xf numFmtId="177" fontId="4" fillId="0" borderId="0" xfId="4" applyNumberFormat="1" applyFont="1" applyAlignment="1">
      <alignment horizontal="center"/>
    </xf>
    <xf numFmtId="177" fontId="4" fillId="0" borderId="0" xfId="4" applyNumberFormat="1" applyFont="1" applyFill="1" applyAlignment="1">
      <alignment horizontal="left"/>
    </xf>
    <xf numFmtId="0" fontId="4" fillId="0" borderId="0" xfId="7" applyFont="1" applyAlignment="1">
      <alignment wrapText="1"/>
    </xf>
    <xf numFmtId="0" fontId="3" fillId="0" borderId="0" xfId="7" applyFont="1" applyAlignment="1">
      <alignment vertical="center"/>
    </xf>
    <xf numFmtId="177" fontId="5" fillId="0" borderId="0" xfId="3" applyNumberFormat="1" applyFill="1" applyBorder="1" applyAlignment="1" applyProtection="1">
      <alignment horizontal="left"/>
    </xf>
    <xf numFmtId="0" fontId="3" fillId="0" borderId="0" xfId="7" applyFont="1" applyAlignment="1">
      <alignment horizontal="right" vertical="center"/>
    </xf>
    <xf numFmtId="0" fontId="6" fillId="0" borderId="1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0" fontId="8" fillId="0" borderId="1" xfId="6" applyNumberFormat="1" applyFont="1" applyBorder="1" applyAlignment="1">
      <alignment horizontal="center" vertical="center"/>
    </xf>
    <xf numFmtId="9" fontId="7" fillId="0" borderId="1" xfId="6" applyNumberFormat="1" applyFont="1" applyBorder="1" applyAlignment="1">
      <alignment horizontal="center" vertical="center"/>
    </xf>
    <xf numFmtId="178" fontId="7" fillId="0" borderId="1" xfId="6" applyNumberFormat="1" applyFont="1" applyBorder="1" applyAlignment="1">
      <alignment horizontal="center" vertical="center"/>
    </xf>
    <xf numFmtId="37" fontId="8" fillId="0" borderId="1" xfId="1" applyNumberFormat="1" applyFont="1" applyFill="1" applyBorder="1" applyAlignment="1">
      <alignment horizontal="center" vertical="center"/>
    </xf>
    <xf numFmtId="179" fontId="3" fillId="3" borderId="1" xfId="7" applyNumberFormat="1" applyFont="1" applyFill="1" applyBorder="1" applyAlignment="1">
      <alignment horizontal="right" vertical="center"/>
    </xf>
    <xf numFmtId="177" fontId="3" fillId="0" borderId="0" xfId="4" applyNumberFormat="1" applyFont="1" applyAlignment="1"/>
    <xf numFmtId="177" fontId="3" fillId="0" borderId="0" xfId="4" applyNumberFormat="1" applyFont="1" applyAlignment="1">
      <alignment wrapText="1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177" fontId="4" fillId="0" borderId="0" xfId="4" applyNumberFormat="1" applyFont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7" fillId="0" borderId="1" xfId="7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176" fontId="10" fillId="0" borderId="1" xfId="1" applyNumberFormat="1" applyFont="1" applyFill="1" applyBorder="1" applyAlignment="1">
      <alignment horizontal="right" vertical="center"/>
    </xf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179" fontId="3" fillId="0" borderId="7" xfId="1" applyNumberFormat="1" applyFont="1" applyFill="1" applyBorder="1" applyAlignment="1">
      <alignment horizontal="right" vertical="center"/>
    </xf>
    <xf numFmtId="180" fontId="3" fillId="0" borderId="7" xfId="1" applyNumberFormat="1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 wrapText="1"/>
    </xf>
    <xf numFmtId="179" fontId="3" fillId="5" borderId="9" xfId="1" applyNumberFormat="1" applyFont="1" applyFill="1" applyBorder="1" applyAlignment="1">
      <alignment horizontal="right" vertical="center"/>
    </xf>
    <xf numFmtId="177" fontId="3" fillId="3" borderId="10" xfId="7" applyNumberFormat="1" applyFont="1" applyFill="1" applyBorder="1" applyAlignment="1">
      <alignment horizontal="right" vertical="center"/>
    </xf>
    <xf numFmtId="179" fontId="3" fillId="3" borderId="11" xfId="7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81" fontId="12" fillId="6" borderId="0" xfId="0" applyNumberFormat="1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0" fillId="7" borderId="0" xfId="2" applyNumberFormat="1" applyFont="1" applyFill="1" applyAlignment="1">
      <alignment vertical="center"/>
    </xf>
    <xf numFmtId="0" fontId="14" fillId="8" borderId="0" xfId="0" applyFont="1" applyFill="1" applyAlignment="1">
      <alignment horizontal="right" vertical="center"/>
    </xf>
    <xf numFmtId="180" fontId="15" fillId="8" borderId="0" xfId="1" applyNumberFormat="1" applyFont="1" applyFill="1" applyBorder="1" applyAlignment="1">
      <alignment horizontal="right" vertical="center"/>
    </xf>
    <xf numFmtId="177" fontId="16" fillId="0" borderId="0" xfId="4" applyNumberFormat="1" applyFont="1" applyAlignment="1">
      <alignment horizontal="left"/>
    </xf>
    <xf numFmtId="0" fontId="2" fillId="0" borderId="0" xfId="4" applyFont="1" applyAlignment="1">
      <alignment horizontal="center" vertical="center"/>
    </xf>
    <xf numFmtId="0" fontId="6" fillId="2" borderId="4" xfId="7" applyFont="1" applyFill="1" applyBorder="1" applyAlignment="1">
      <alignment horizontal="left" vertical="center"/>
    </xf>
    <xf numFmtId="0" fontId="6" fillId="2" borderId="5" xfId="7" applyFont="1" applyFill="1" applyBorder="1" applyAlignment="1">
      <alignment horizontal="left" vertical="center"/>
    </xf>
    <xf numFmtId="0" fontId="3" fillId="2" borderId="4" xfId="7" applyFont="1" applyFill="1" applyBorder="1" applyAlignment="1">
      <alignment horizontal="left" vertical="center"/>
    </xf>
    <xf numFmtId="0" fontId="3" fillId="2" borderId="5" xfId="7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left" vertical="center"/>
    </xf>
    <xf numFmtId="0" fontId="3" fillId="0" borderId="1" xfId="4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77" fontId="3" fillId="3" borderId="1" xfId="7" applyNumberFormat="1" applyFont="1" applyFill="1" applyBorder="1" applyAlignment="1">
      <alignment horizontal="right" vertical="center"/>
    </xf>
    <xf numFmtId="0" fontId="3" fillId="2" borderId="1" xfId="7" applyFont="1" applyFill="1" applyBorder="1" applyAlignment="1">
      <alignment horizontal="left" vertical="center" wrapText="1"/>
    </xf>
    <xf numFmtId="0" fontId="3" fillId="2" borderId="1" xfId="7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8">
    <cellStyle name="百分比" xfId="2" builtinId="5"/>
    <cellStyle name="常规" xfId="0" builtinId="0"/>
    <cellStyle name="常规 2" xfId="4"/>
    <cellStyle name="常规_flash" xfId="5"/>
    <cellStyle name="常规_quotation GW" xfId="6"/>
    <cellStyle name="常规_长城会短信相关活动报价1016" xfId="7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5"/>
  <sheetViews>
    <sheetView tabSelected="1" workbookViewId="0">
      <selection activeCell="B16" sqref="B16:C16"/>
    </sheetView>
  </sheetViews>
  <sheetFormatPr defaultColWidth="8.875" defaultRowHeight="14.25" x14ac:dyDescent="0.1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3" ht="37.5" customHeight="1" x14ac:dyDescent="0.15">
      <c r="B1" s="48" t="s">
        <v>0</v>
      </c>
      <c r="C1" s="48"/>
    </row>
    <row r="2" spans="2:3" ht="16.5" x14ac:dyDescent="0.35">
      <c r="B2" s="5" t="s">
        <v>1</v>
      </c>
      <c r="C2" s="6" t="s">
        <v>2</v>
      </c>
    </row>
    <row r="3" spans="2:3" ht="16.5" x14ac:dyDescent="0.35">
      <c r="B3" s="5" t="s">
        <v>3</v>
      </c>
      <c r="C3" s="9" t="s">
        <v>4</v>
      </c>
    </row>
    <row r="4" spans="2:3" s="1" customFormat="1" ht="16.5" customHeight="1" x14ac:dyDescent="0.15">
      <c r="B4" s="11" t="s">
        <v>5</v>
      </c>
      <c r="C4" s="12" t="s">
        <v>6</v>
      </c>
    </row>
    <row r="5" spans="2:3" s="1" customFormat="1" ht="16.5" customHeight="1" x14ac:dyDescent="0.35">
      <c r="B5" s="11" t="s">
        <v>7</v>
      </c>
      <c r="C5" s="6"/>
    </row>
    <row r="6" spans="2:3" s="1" customFormat="1" ht="16.5" customHeight="1" x14ac:dyDescent="0.15">
      <c r="B6" s="13"/>
      <c r="C6" s="13"/>
    </row>
    <row r="7" spans="2:3" s="1" customFormat="1" ht="30.75" customHeight="1" x14ac:dyDescent="0.15">
      <c r="B7" s="32" t="s">
        <v>8</v>
      </c>
      <c r="C7" s="33" t="s">
        <v>9</v>
      </c>
    </row>
    <row r="8" spans="2:3" s="1" customFormat="1" ht="15" x14ac:dyDescent="0.15">
      <c r="B8" s="49" t="s">
        <v>10</v>
      </c>
      <c r="C8" s="50"/>
    </row>
    <row r="9" spans="2:3" s="1" customFormat="1" ht="16.5" x14ac:dyDescent="0.15">
      <c r="B9" s="34" t="s">
        <v>11</v>
      </c>
      <c r="C9" s="35">
        <f>Medical!H38</f>
        <v>80574</v>
      </c>
    </row>
    <row r="10" spans="2:3" s="1" customFormat="1" ht="16.5" x14ac:dyDescent="0.15">
      <c r="B10" s="51" t="s">
        <v>12</v>
      </c>
      <c r="C10" s="52"/>
    </row>
    <row r="11" spans="2:3" ht="16.5" x14ac:dyDescent="0.15">
      <c r="B11" s="34" t="s">
        <v>11</v>
      </c>
      <c r="C11" s="36">
        <f>'Staffing Fee'!H11</f>
        <v>13650</v>
      </c>
    </row>
    <row r="12" spans="2:3" ht="3.75" customHeight="1" x14ac:dyDescent="0.15">
      <c r="B12" s="53"/>
      <c r="C12" s="54"/>
    </row>
    <row r="13" spans="2:3" ht="16.5" x14ac:dyDescent="0.15">
      <c r="B13" s="37" t="s">
        <v>11</v>
      </c>
      <c r="C13" s="38">
        <f>C9+C11</f>
        <v>94224</v>
      </c>
    </row>
    <row r="14" spans="2:3" ht="16.5" x14ac:dyDescent="0.15">
      <c r="B14" s="37" t="s">
        <v>13</v>
      </c>
      <c r="C14" s="38">
        <f>C13*0.06</f>
        <v>5653.44</v>
      </c>
    </row>
    <row r="15" spans="2:3" ht="16.5" x14ac:dyDescent="0.15">
      <c r="B15" s="39" t="s">
        <v>14</v>
      </c>
      <c r="C15" s="40">
        <f>C13+C14</f>
        <v>99877.440000000002</v>
      </c>
    </row>
    <row r="16" spans="2:3" ht="16.5" x14ac:dyDescent="0.15">
      <c r="B16" s="41" t="s">
        <v>15</v>
      </c>
      <c r="C16" s="42">
        <v>99716.32</v>
      </c>
    </row>
    <row r="18" spans="2:3" x14ac:dyDescent="0.15">
      <c r="B18" s="43" t="s">
        <v>16</v>
      </c>
      <c r="C18" s="44">
        <f>C11/C13</f>
        <v>0.14486754966887416</v>
      </c>
    </row>
    <row r="19" spans="2:3" ht="16.5" x14ac:dyDescent="0.15">
      <c r="B19" s="45" t="s">
        <v>17</v>
      </c>
      <c r="C19" s="46">
        <f>C16/1.21</f>
        <v>82410.181818181823</v>
      </c>
    </row>
    <row r="20" spans="2:3" ht="16.5" x14ac:dyDescent="0.35">
      <c r="B20" s="22"/>
    </row>
    <row r="21" spans="2:3" x14ac:dyDescent="0.2">
      <c r="B21" s="47"/>
    </row>
    <row r="22" spans="2:3" x14ac:dyDescent="0.2">
      <c r="B22" s="47"/>
    </row>
    <row r="23" spans="2:3" x14ac:dyDescent="0.2">
      <c r="B23" s="47"/>
    </row>
    <row r="24" spans="2:3" x14ac:dyDescent="0.2">
      <c r="B24" s="47"/>
    </row>
    <row r="25" spans="2:3" x14ac:dyDescent="0.2">
      <c r="B25" s="47"/>
    </row>
  </sheetData>
  <mergeCells count="4">
    <mergeCell ref="B1:C1"/>
    <mergeCell ref="B8:C8"/>
    <mergeCell ref="B10:C10"/>
    <mergeCell ref="B12:C12"/>
  </mergeCells>
  <phoneticPr fontId="1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7"/>
  <sheetViews>
    <sheetView zoomScale="85" zoomScaleNormal="85" zoomScaleSheetLayoutView="90" workbookViewId="0">
      <selection activeCell="K31" sqref="K31"/>
    </sheetView>
  </sheetViews>
  <sheetFormatPr defaultColWidth="8.875" defaultRowHeight="17.25" x14ac:dyDescent="0.15"/>
  <cols>
    <col min="1" max="1" width="5.125" customWidth="1"/>
    <col min="2" max="2" width="32.75" style="2" customWidth="1"/>
    <col min="3" max="3" width="39.125" style="3" customWidth="1"/>
    <col min="4" max="4" width="20.12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s="1" customFormat="1" ht="16.5" customHeight="1" x14ac:dyDescent="0.15">
      <c r="B4" s="11" t="s">
        <v>5</v>
      </c>
      <c r="C4" s="12" t="s">
        <v>6</v>
      </c>
      <c r="D4" s="11"/>
      <c r="E4" s="11"/>
      <c r="F4" s="11"/>
      <c r="G4" s="11"/>
      <c r="H4" s="11"/>
    </row>
    <row r="5" spans="2:8" s="1" customFormat="1" ht="16.5" customHeight="1" x14ac:dyDescent="0.35">
      <c r="B5" s="11" t="s">
        <v>7</v>
      </c>
      <c r="C5" s="6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0.75" customHeight="1" x14ac:dyDescent="0.15">
      <c r="B7" s="14" t="s">
        <v>8</v>
      </c>
      <c r="C7" s="15" t="s">
        <v>18</v>
      </c>
      <c r="D7" s="15" t="s">
        <v>19</v>
      </c>
      <c r="E7" s="14" t="s">
        <v>20</v>
      </c>
      <c r="F7" s="14" t="s">
        <v>21</v>
      </c>
      <c r="G7" s="14" t="s">
        <v>22</v>
      </c>
      <c r="H7" s="14" t="s">
        <v>23</v>
      </c>
    </row>
    <row r="8" spans="2:8" s="1" customFormat="1" ht="15" x14ac:dyDescent="0.15">
      <c r="B8" s="55" t="s">
        <v>24</v>
      </c>
      <c r="C8" s="55"/>
      <c r="D8" s="55"/>
      <c r="E8" s="55"/>
      <c r="F8" s="55"/>
      <c r="G8" s="55"/>
      <c r="H8" s="55"/>
    </row>
    <row r="9" spans="2:8" s="1" customFormat="1" ht="16.5" x14ac:dyDescent="0.15">
      <c r="B9" s="28" t="s">
        <v>25</v>
      </c>
      <c r="C9" s="28" t="s">
        <v>26</v>
      </c>
      <c r="D9" s="57">
        <v>2021</v>
      </c>
      <c r="E9" s="17">
        <v>2000</v>
      </c>
      <c r="F9" s="29" t="s">
        <v>27</v>
      </c>
      <c r="G9" s="30">
        <v>1</v>
      </c>
      <c r="H9" s="20">
        <f>E9*G9</f>
        <v>2000</v>
      </c>
    </row>
    <row r="10" spans="2:8" s="1" customFormat="1" ht="16.5" x14ac:dyDescent="0.15">
      <c r="B10" s="28" t="s">
        <v>28</v>
      </c>
      <c r="C10" s="28" t="s">
        <v>29</v>
      </c>
      <c r="D10" s="57"/>
      <c r="E10" s="29">
        <v>300</v>
      </c>
      <c r="F10" s="29" t="s">
        <v>30</v>
      </c>
      <c r="G10" s="30">
        <v>30</v>
      </c>
      <c r="H10" s="20">
        <f>E10*G10</f>
        <v>9000</v>
      </c>
    </row>
    <row r="11" spans="2:8" s="1" customFormat="1" ht="16.5" x14ac:dyDescent="0.15">
      <c r="B11" s="28" t="s">
        <v>31</v>
      </c>
      <c r="C11" s="28" t="s">
        <v>32</v>
      </c>
      <c r="D11" s="57"/>
      <c r="E11" s="29">
        <v>100</v>
      </c>
      <c r="F11" s="29" t="s">
        <v>30</v>
      </c>
      <c r="G11" s="30">
        <v>30</v>
      </c>
      <c r="H11" s="20">
        <f>E11*G11</f>
        <v>3000</v>
      </c>
    </row>
    <row r="12" spans="2:8" s="1" customFormat="1" ht="16.5" x14ac:dyDescent="0.15">
      <c r="B12" s="28" t="s">
        <v>33</v>
      </c>
      <c r="C12" s="28" t="s">
        <v>29</v>
      </c>
      <c r="D12" s="57"/>
      <c r="E12" s="17">
        <v>30</v>
      </c>
      <c r="F12" s="29" t="s">
        <v>30</v>
      </c>
      <c r="G12" s="30">
        <v>5</v>
      </c>
      <c r="H12" s="20">
        <f>E12*G12</f>
        <v>150</v>
      </c>
    </row>
    <row r="13" spans="2:8" s="1" customFormat="1" ht="16.5" x14ac:dyDescent="0.15">
      <c r="B13" s="56" t="s">
        <v>34</v>
      </c>
      <c r="C13" s="56"/>
      <c r="D13" s="56"/>
      <c r="E13" s="56"/>
      <c r="F13" s="56"/>
      <c r="G13" s="56"/>
      <c r="H13" s="31">
        <f>SUM(H9:H12)</f>
        <v>14150</v>
      </c>
    </row>
    <row r="14" spans="2:8" s="1" customFormat="1" ht="15" x14ac:dyDescent="0.15">
      <c r="B14" s="55" t="s">
        <v>35</v>
      </c>
      <c r="C14" s="55"/>
      <c r="D14" s="55"/>
      <c r="E14" s="55"/>
      <c r="F14" s="55"/>
      <c r="G14" s="55"/>
      <c r="H14" s="55"/>
    </row>
    <row r="15" spans="2:8" s="1" customFormat="1" ht="16.5" x14ac:dyDescent="0.15">
      <c r="B15" s="28" t="s">
        <v>25</v>
      </c>
      <c r="C15" s="28" t="s">
        <v>26</v>
      </c>
      <c r="D15" s="57">
        <v>2021</v>
      </c>
      <c r="E15" s="17">
        <v>2000</v>
      </c>
      <c r="F15" s="29" t="s">
        <v>27</v>
      </c>
      <c r="G15" s="30">
        <v>1</v>
      </c>
      <c r="H15" s="20">
        <f t="shared" ref="H15:H21" si="0">E15*G15</f>
        <v>2000</v>
      </c>
    </row>
    <row r="16" spans="2:8" s="1" customFormat="1" ht="16.5" x14ac:dyDescent="0.15">
      <c r="B16" s="28" t="s">
        <v>28</v>
      </c>
      <c r="C16" s="28" t="s">
        <v>29</v>
      </c>
      <c r="D16" s="57"/>
      <c r="E16" s="29">
        <v>300</v>
      </c>
      <c r="F16" s="29" t="s">
        <v>30</v>
      </c>
      <c r="G16" s="30">
        <v>42</v>
      </c>
      <c r="H16" s="20">
        <f t="shared" si="0"/>
        <v>12600</v>
      </c>
    </row>
    <row r="17" spans="2:8" s="1" customFormat="1" ht="16.5" x14ac:dyDescent="0.15">
      <c r="B17" s="28" t="s">
        <v>31</v>
      </c>
      <c r="C17" s="28" t="s">
        <v>32</v>
      </c>
      <c r="D17" s="57"/>
      <c r="E17" s="29">
        <v>100</v>
      </c>
      <c r="F17" s="29" t="s">
        <v>30</v>
      </c>
      <c r="G17" s="30">
        <v>42</v>
      </c>
      <c r="H17" s="20">
        <f t="shared" si="0"/>
        <v>4200</v>
      </c>
    </row>
    <row r="18" spans="2:8" s="1" customFormat="1" ht="16.5" x14ac:dyDescent="0.15">
      <c r="B18" s="28" t="s">
        <v>33</v>
      </c>
      <c r="C18" s="28" t="s">
        <v>29</v>
      </c>
      <c r="D18" s="57"/>
      <c r="E18" s="17">
        <v>30</v>
      </c>
      <c r="F18" s="29" t="s">
        <v>30</v>
      </c>
      <c r="G18" s="30">
        <v>36</v>
      </c>
      <c r="H18" s="20">
        <f t="shared" si="0"/>
        <v>1080</v>
      </c>
    </row>
    <row r="19" spans="2:8" s="1" customFormat="1" ht="16.5" x14ac:dyDescent="0.15">
      <c r="B19" s="28" t="s">
        <v>36</v>
      </c>
      <c r="C19" s="28" t="s">
        <v>36</v>
      </c>
      <c r="D19" s="57"/>
      <c r="E19" s="17">
        <v>7</v>
      </c>
      <c r="F19" s="29" t="s">
        <v>37</v>
      </c>
      <c r="G19" s="30">
        <v>13</v>
      </c>
      <c r="H19" s="20">
        <f t="shared" si="0"/>
        <v>91</v>
      </c>
    </row>
    <row r="20" spans="2:8" s="1" customFormat="1" ht="16.5" x14ac:dyDescent="0.15">
      <c r="B20" s="28" t="s">
        <v>38</v>
      </c>
      <c r="C20" s="28" t="s">
        <v>38</v>
      </c>
      <c r="D20" s="57"/>
      <c r="E20" s="17">
        <v>10</v>
      </c>
      <c r="F20" s="29" t="s">
        <v>37</v>
      </c>
      <c r="G20" s="30">
        <v>65</v>
      </c>
      <c r="H20" s="20">
        <f t="shared" si="0"/>
        <v>650</v>
      </c>
    </row>
    <row r="21" spans="2:8" s="1" customFormat="1" ht="16.5" x14ac:dyDescent="0.15">
      <c r="B21" s="28" t="s">
        <v>39</v>
      </c>
      <c r="C21" s="28" t="s">
        <v>40</v>
      </c>
      <c r="D21" s="57"/>
      <c r="E21" s="17">
        <v>15</v>
      </c>
      <c r="F21" s="29" t="s">
        <v>37</v>
      </c>
      <c r="G21" s="30">
        <v>76</v>
      </c>
      <c r="H21" s="20">
        <f t="shared" si="0"/>
        <v>1140</v>
      </c>
    </row>
    <row r="22" spans="2:8" s="1" customFormat="1" ht="16.5" x14ac:dyDescent="0.15">
      <c r="B22" s="56" t="s">
        <v>34</v>
      </c>
      <c r="C22" s="56"/>
      <c r="D22" s="56"/>
      <c r="E22" s="56"/>
      <c r="F22" s="56"/>
      <c r="G22" s="56"/>
      <c r="H22" s="31">
        <f>SUM(H15:H21)</f>
        <v>21761</v>
      </c>
    </row>
    <row r="23" spans="2:8" s="1" customFormat="1" ht="15" x14ac:dyDescent="0.15">
      <c r="B23" s="55" t="s">
        <v>41</v>
      </c>
      <c r="C23" s="55"/>
      <c r="D23" s="55"/>
      <c r="E23" s="55"/>
      <c r="F23" s="55"/>
      <c r="G23" s="55"/>
      <c r="H23" s="55"/>
    </row>
    <row r="24" spans="2:8" s="1" customFormat="1" ht="16.5" x14ac:dyDescent="0.15">
      <c r="B24" s="28" t="s">
        <v>25</v>
      </c>
      <c r="C24" s="28" t="s">
        <v>26</v>
      </c>
      <c r="D24" s="57">
        <v>2021</v>
      </c>
      <c r="E24" s="17">
        <v>2000</v>
      </c>
      <c r="F24" s="29" t="s">
        <v>27</v>
      </c>
      <c r="G24" s="30">
        <v>1</v>
      </c>
      <c r="H24" s="20">
        <f t="shared" ref="H24:H30" si="1">E24*G24</f>
        <v>2000</v>
      </c>
    </row>
    <row r="25" spans="2:8" s="1" customFormat="1" ht="16.5" x14ac:dyDescent="0.15">
      <c r="B25" s="28" t="s">
        <v>28</v>
      </c>
      <c r="C25" s="28" t="s">
        <v>29</v>
      </c>
      <c r="D25" s="57"/>
      <c r="E25" s="29">
        <v>300</v>
      </c>
      <c r="F25" s="29" t="s">
        <v>30</v>
      </c>
      <c r="G25" s="30">
        <v>52</v>
      </c>
      <c r="H25" s="20">
        <f t="shared" si="1"/>
        <v>15600</v>
      </c>
    </row>
    <row r="26" spans="2:8" s="1" customFormat="1" ht="16.5" x14ac:dyDescent="0.15">
      <c r="B26" s="28" t="s">
        <v>31</v>
      </c>
      <c r="C26" s="28" t="s">
        <v>32</v>
      </c>
      <c r="D26" s="57"/>
      <c r="E26" s="29">
        <v>100</v>
      </c>
      <c r="F26" s="29" t="s">
        <v>30</v>
      </c>
      <c r="G26" s="30">
        <v>52</v>
      </c>
      <c r="H26" s="20">
        <f t="shared" si="1"/>
        <v>5200</v>
      </c>
    </row>
    <row r="27" spans="2:8" s="1" customFormat="1" ht="16.5" x14ac:dyDescent="0.15">
      <c r="B27" s="28" t="s">
        <v>33</v>
      </c>
      <c r="C27" s="28" t="s">
        <v>29</v>
      </c>
      <c r="D27" s="57"/>
      <c r="E27" s="17">
        <v>30</v>
      </c>
      <c r="F27" s="29" t="s">
        <v>30</v>
      </c>
      <c r="G27" s="30">
        <v>38</v>
      </c>
      <c r="H27" s="20">
        <f t="shared" si="1"/>
        <v>1140</v>
      </c>
    </row>
    <row r="28" spans="2:8" s="1" customFormat="1" ht="16.5" x14ac:dyDescent="0.15">
      <c r="B28" s="28" t="s">
        <v>39</v>
      </c>
      <c r="C28" s="28" t="s">
        <v>40</v>
      </c>
      <c r="D28" s="57"/>
      <c r="E28" s="17">
        <v>15</v>
      </c>
      <c r="F28" s="29" t="s">
        <v>37</v>
      </c>
      <c r="G28" s="30">
        <v>15</v>
      </c>
      <c r="H28" s="20">
        <f t="shared" si="1"/>
        <v>225</v>
      </c>
    </row>
    <row r="29" spans="2:8" s="1" customFormat="1" ht="16.5" x14ac:dyDescent="0.15">
      <c r="B29" s="28" t="s">
        <v>36</v>
      </c>
      <c r="C29" s="28" t="s">
        <v>36</v>
      </c>
      <c r="D29" s="57"/>
      <c r="E29" s="17">
        <v>7</v>
      </c>
      <c r="F29" s="29" t="s">
        <v>37</v>
      </c>
      <c r="G29" s="30">
        <v>4</v>
      </c>
      <c r="H29" s="20">
        <f t="shared" si="1"/>
        <v>28</v>
      </c>
    </row>
    <row r="30" spans="2:8" s="1" customFormat="1" ht="16.5" x14ac:dyDescent="0.15">
      <c r="B30" s="28" t="s">
        <v>38</v>
      </c>
      <c r="C30" s="28" t="s">
        <v>38</v>
      </c>
      <c r="D30" s="57"/>
      <c r="E30" s="17">
        <v>10</v>
      </c>
      <c r="F30" s="29" t="s">
        <v>37</v>
      </c>
      <c r="G30" s="30">
        <v>36</v>
      </c>
      <c r="H30" s="20">
        <f t="shared" si="1"/>
        <v>360</v>
      </c>
    </row>
    <row r="31" spans="2:8" s="1" customFormat="1" ht="16.5" x14ac:dyDescent="0.15">
      <c r="B31" s="56" t="s">
        <v>34</v>
      </c>
      <c r="C31" s="56"/>
      <c r="D31" s="56"/>
      <c r="E31" s="56"/>
      <c r="F31" s="56"/>
      <c r="G31" s="56"/>
      <c r="H31" s="31">
        <f>SUM(H24:H30)</f>
        <v>24553</v>
      </c>
    </row>
    <row r="32" spans="2:8" s="1" customFormat="1" ht="15" x14ac:dyDescent="0.15">
      <c r="B32" s="55" t="s">
        <v>42</v>
      </c>
      <c r="C32" s="55"/>
      <c r="D32" s="55"/>
      <c r="E32" s="55"/>
      <c r="F32" s="55"/>
      <c r="G32" s="55"/>
      <c r="H32" s="55"/>
    </row>
    <row r="33" spans="2:8" s="1" customFormat="1" ht="16.5" x14ac:dyDescent="0.15">
      <c r="B33" s="28" t="s">
        <v>25</v>
      </c>
      <c r="C33" s="28" t="s">
        <v>26</v>
      </c>
      <c r="D33" s="57">
        <v>2021</v>
      </c>
      <c r="E33" s="17">
        <v>2000</v>
      </c>
      <c r="F33" s="29" t="s">
        <v>27</v>
      </c>
      <c r="G33" s="30">
        <v>1</v>
      </c>
      <c r="H33" s="20">
        <f>E33*G33</f>
        <v>2000</v>
      </c>
    </row>
    <row r="34" spans="2:8" s="1" customFormat="1" ht="16.5" x14ac:dyDescent="0.15">
      <c r="B34" s="28" t="s">
        <v>28</v>
      </c>
      <c r="C34" s="28" t="s">
        <v>29</v>
      </c>
      <c r="D34" s="57"/>
      <c r="E34" s="29">
        <v>300</v>
      </c>
      <c r="F34" s="29" t="s">
        <v>30</v>
      </c>
      <c r="G34" s="30">
        <v>45</v>
      </c>
      <c r="H34" s="20">
        <f>E34*G34</f>
        <v>13500</v>
      </c>
    </row>
    <row r="35" spans="2:8" s="1" customFormat="1" ht="16.5" x14ac:dyDescent="0.15">
      <c r="B35" s="28" t="s">
        <v>31</v>
      </c>
      <c r="C35" s="28" t="s">
        <v>32</v>
      </c>
      <c r="D35" s="57"/>
      <c r="E35" s="29">
        <v>100</v>
      </c>
      <c r="F35" s="29" t="s">
        <v>30</v>
      </c>
      <c r="G35" s="30">
        <v>45</v>
      </c>
      <c r="H35" s="20">
        <f>E35*G35</f>
        <v>4500</v>
      </c>
    </row>
    <row r="36" spans="2:8" s="1" customFormat="1" ht="16.5" x14ac:dyDescent="0.15">
      <c r="B36" s="28" t="s">
        <v>38</v>
      </c>
      <c r="C36" s="28" t="s">
        <v>38</v>
      </c>
      <c r="D36" s="57"/>
      <c r="E36" s="17">
        <v>10</v>
      </c>
      <c r="F36" s="29" t="s">
        <v>37</v>
      </c>
      <c r="G36" s="30">
        <v>11</v>
      </c>
      <c r="H36" s="20">
        <f>E36*G36</f>
        <v>110</v>
      </c>
    </row>
    <row r="37" spans="2:8" s="1" customFormat="1" ht="16.5" x14ac:dyDescent="0.15">
      <c r="B37" s="56" t="s">
        <v>34</v>
      </c>
      <c r="C37" s="56"/>
      <c r="D37" s="56"/>
      <c r="E37" s="56"/>
      <c r="F37" s="56"/>
      <c r="G37" s="56"/>
      <c r="H37" s="31">
        <f>SUM(H33:H36)</f>
        <v>20110</v>
      </c>
    </row>
    <row r="38" spans="2:8" s="1" customFormat="1" ht="16.5" x14ac:dyDescent="0.15">
      <c r="B38" s="58" t="s">
        <v>11</v>
      </c>
      <c r="C38" s="58"/>
      <c r="D38" s="58"/>
      <c r="E38" s="58"/>
      <c r="F38" s="58"/>
      <c r="G38" s="58"/>
      <c r="H38" s="21">
        <f>H37+H31+H13+H22</f>
        <v>80574</v>
      </c>
    </row>
    <row r="42" spans="2:8" x14ac:dyDescent="0.35">
      <c r="B42" s="22"/>
      <c r="C42" s="23"/>
      <c r="D42" s="23"/>
      <c r="E42" s="24"/>
    </row>
    <row r="43" spans="2:8" x14ac:dyDescent="0.35">
      <c r="B43" s="6"/>
      <c r="C43" s="25"/>
      <c r="D43" s="25"/>
      <c r="E43" s="26"/>
    </row>
    <row r="44" spans="2:8" x14ac:dyDescent="0.35">
      <c r="B44" s="6"/>
      <c r="C44" s="25"/>
      <c r="D44" s="25"/>
      <c r="E44" s="26"/>
    </row>
    <row r="45" spans="2:8" x14ac:dyDescent="0.35">
      <c r="B45" s="6"/>
      <c r="C45" s="25"/>
      <c r="D45" s="25"/>
      <c r="E45" s="26"/>
    </row>
    <row r="46" spans="2:8" x14ac:dyDescent="0.35">
      <c r="B46" s="6"/>
      <c r="C46" s="25"/>
      <c r="D46" s="25"/>
      <c r="E46" s="26"/>
    </row>
    <row r="47" spans="2:8" x14ac:dyDescent="0.35">
      <c r="B47" s="6"/>
      <c r="C47" s="27"/>
      <c r="D47" s="27"/>
      <c r="E47" s="26"/>
    </row>
  </sheetData>
  <mergeCells count="14">
    <mergeCell ref="B23:H23"/>
    <mergeCell ref="B31:G31"/>
    <mergeCell ref="B32:H32"/>
    <mergeCell ref="B37:G37"/>
    <mergeCell ref="B38:G38"/>
    <mergeCell ref="D24:D30"/>
    <mergeCell ref="D33:D36"/>
    <mergeCell ref="B1:C1"/>
    <mergeCell ref="B8:H8"/>
    <mergeCell ref="B13:G13"/>
    <mergeCell ref="B14:H14"/>
    <mergeCell ref="B22:G22"/>
    <mergeCell ref="D9:D12"/>
    <mergeCell ref="D15:D21"/>
  </mergeCells>
  <phoneticPr fontId="18" type="noConversion"/>
  <hyperlinks>
    <hyperlink ref="C4" r:id="rId1"/>
  </hyperlinks>
  <pageMargins left="0.75" right="0.75" top="1" bottom="1" header="0.3" footer="0.3"/>
  <pageSetup paperSize="9" scale="57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zoomScale="85" zoomScaleNormal="85" workbookViewId="0">
      <selection activeCell="G10" sqref="G10"/>
    </sheetView>
  </sheetViews>
  <sheetFormatPr defaultColWidth="8.875" defaultRowHeight="17.25" x14ac:dyDescent="0.15"/>
  <cols>
    <col min="1" max="1" width="5.125" customWidth="1"/>
    <col min="2" max="2" width="26.125" style="2" customWidth="1"/>
    <col min="3" max="3" width="39" style="3" customWidth="1"/>
    <col min="4" max="4" width="19.8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6.5" x14ac:dyDescent="0.35">
      <c r="B3" s="5" t="s">
        <v>3</v>
      </c>
      <c r="C3" s="9" t="s">
        <v>4</v>
      </c>
      <c r="D3" s="10"/>
      <c r="E3" s="8"/>
      <c r="F3" s="8"/>
      <c r="G3" s="8"/>
      <c r="H3" s="8"/>
    </row>
    <row r="4" spans="2:8" s="1" customFormat="1" ht="16.5" customHeight="1" x14ac:dyDescent="0.15">
      <c r="B4" s="11" t="s">
        <v>5</v>
      </c>
      <c r="C4" s="12" t="s">
        <v>6</v>
      </c>
      <c r="D4" s="11"/>
      <c r="E4" s="11"/>
      <c r="F4" s="11"/>
      <c r="G4" s="11"/>
      <c r="H4" s="11"/>
    </row>
    <row r="5" spans="2:8" s="1" customFormat="1" ht="16.5" customHeight="1" x14ac:dyDescent="0.35">
      <c r="B5" s="11" t="s">
        <v>7</v>
      </c>
      <c r="C5" s="6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8</v>
      </c>
      <c r="C7" s="15" t="s">
        <v>18</v>
      </c>
      <c r="D7" s="15" t="s">
        <v>19</v>
      </c>
      <c r="E7" s="14" t="s">
        <v>20</v>
      </c>
      <c r="F7" s="14" t="s">
        <v>21</v>
      </c>
      <c r="G7" s="14" t="s">
        <v>22</v>
      </c>
      <c r="H7" s="14" t="s">
        <v>23</v>
      </c>
    </row>
    <row r="8" spans="2:8" ht="33.75" customHeight="1" x14ac:dyDescent="0.15">
      <c r="B8" s="59" t="s">
        <v>43</v>
      </c>
      <c r="C8" s="60"/>
      <c r="D8" s="60"/>
      <c r="E8" s="60"/>
      <c r="F8" s="60"/>
      <c r="G8" s="60"/>
      <c r="H8" s="60"/>
    </row>
    <row r="9" spans="2:8" ht="14.25" x14ac:dyDescent="0.3">
      <c r="B9" s="16" t="s">
        <v>44</v>
      </c>
      <c r="C9" s="61" t="s">
        <v>45</v>
      </c>
      <c r="D9" s="57">
        <v>2021</v>
      </c>
      <c r="E9" s="17">
        <v>150</v>
      </c>
      <c r="F9" s="18" t="s">
        <v>46</v>
      </c>
      <c r="G9" s="19">
        <v>27</v>
      </c>
      <c r="H9" s="20">
        <f>E9*G9</f>
        <v>4050</v>
      </c>
    </row>
    <row r="10" spans="2:8" ht="14.25" x14ac:dyDescent="0.3">
      <c r="B10" s="16" t="s">
        <v>47</v>
      </c>
      <c r="C10" s="61"/>
      <c r="D10" s="57"/>
      <c r="E10" s="17">
        <v>400</v>
      </c>
      <c r="F10" s="18" t="s">
        <v>46</v>
      </c>
      <c r="G10" s="19">
        <v>24</v>
      </c>
      <c r="H10" s="20">
        <f>E10*G10</f>
        <v>9600</v>
      </c>
    </row>
    <row r="11" spans="2:8" ht="16.5" x14ac:dyDescent="0.15">
      <c r="B11" s="58" t="s">
        <v>11</v>
      </c>
      <c r="C11" s="58"/>
      <c r="D11" s="58"/>
      <c r="E11" s="58"/>
      <c r="F11" s="58"/>
      <c r="G11" s="58"/>
      <c r="H11" s="21">
        <f>SUM(H9:H10)</f>
        <v>13650</v>
      </c>
    </row>
    <row r="15" spans="2:8" x14ac:dyDescent="0.35">
      <c r="B15" s="22"/>
      <c r="C15" s="23"/>
      <c r="D15" s="23"/>
      <c r="E15" s="24"/>
    </row>
    <row r="16" spans="2:8" x14ac:dyDescent="0.35">
      <c r="B16" s="6"/>
      <c r="C16" s="25"/>
      <c r="D16" s="25"/>
      <c r="E16" s="26"/>
    </row>
    <row r="17" spans="2:5" x14ac:dyDescent="0.35">
      <c r="B17" s="6"/>
      <c r="C17" s="25"/>
      <c r="D17" s="25"/>
      <c r="E17" s="26"/>
    </row>
    <row r="18" spans="2:5" x14ac:dyDescent="0.35">
      <c r="B18" s="6"/>
      <c r="C18" s="25"/>
      <c r="D18" s="25"/>
      <c r="E18" s="26"/>
    </row>
    <row r="19" spans="2:5" x14ac:dyDescent="0.35">
      <c r="B19" s="6"/>
      <c r="C19" s="25"/>
      <c r="D19" s="25"/>
      <c r="E19" s="26"/>
    </row>
    <row r="20" spans="2:5" x14ac:dyDescent="0.35">
      <c r="B20" s="6"/>
      <c r="C20" s="27"/>
      <c r="D20" s="27"/>
      <c r="E20" s="26"/>
    </row>
  </sheetData>
  <mergeCells count="5">
    <mergeCell ref="B1:C1"/>
    <mergeCell ref="B8:H8"/>
    <mergeCell ref="B11:G11"/>
    <mergeCell ref="C9:C10"/>
    <mergeCell ref="D9:D10"/>
  </mergeCells>
  <phoneticPr fontId="18" type="noConversion"/>
  <hyperlinks>
    <hyperlink ref="C4" r:id="rId1"/>
  </hyperlinks>
  <pageMargins left="0.75" right="0.75" top="1" bottom="1" header="0.3" footer="0.3"/>
  <pageSetup paperSize="9" scale="6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2022-11-24T07:38:00Z</cp:lastPrinted>
  <dcterms:created xsi:type="dcterms:W3CDTF">2016-06-29T09:42:00Z</dcterms:created>
  <dcterms:modified xsi:type="dcterms:W3CDTF">2024-04-15T07:53:31Z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9B3E14C4DE69416E8A526EA23DCB49C3_13</vt:lpwstr>
  </property>
</Properties>
</file>