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Liya\Liya-2025\阿斯利康\信必可医学部-Candice\麦田-Havas\"/>
    </mc:Choice>
  </mc:AlternateContent>
  <xr:revisionPtr revIDLastSave="0" documentId="13_ncr:1_{78A31E35-1946-4478-B716-547CA013F5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J18" i="13"/>
  <c r="J17" i="13"/>
  <c r="J12" i="13"/>
  <c r="J11" i="13" l="1"/>
  <c r="J9" i="13"/>
  <c r="J15" i="13" l="1"/>
  <c r="J16" i="13"/>
  <c r="J14" i="13"/>
  <c r="J10" i="13"/>
  <c r="C5" i="13" l="1"/>
  <c r="C3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<sst xmlns="http://schemas.openxmlformats.org/spreadsheetml/2006/main" count="61" uniqueCount="40">
  <si>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</si>
  <si>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</si>
  <si>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</si>
  <si>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</si>
  <si>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</si>
  <si>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</si>
  <si>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</si>
  <si>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</si>
  <si>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</si>
  <si>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</si>
  <si>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</si>
  <si>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</si>
  <si>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</si>
  <si>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</si>
  <si>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</si>
  <si>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</si>
  <si>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</si>
  <si>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</si>
  <si>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</si>
  <si>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</si>
  <si>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</si>
  <si>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</si>
  <si>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</si>
  <si>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</si>
  <si>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</si>
  <si>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</si>
  <si>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</si>
  <si>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</si>
  <si>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</si>
  <si>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</si>
  <si>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</si>
  <si>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</si>
  <si>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</si>
  <si>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</si>
  <si>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</si>
  <si>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</si>
  <si>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1.幻灯制作-5套（预估45p/套）</t>
    <phoneticPr fontId="14" type="noConversion"/>
  </si>
  <si>
    <t>2.幻灯制作-11套（预估45p/套）</t>
    <phoneticPr fontId="14" type="noConversion"/>
  </si>
  <si>
    <t>2025 AZ医学部幻灯制作（16套）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</si>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</sst>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</cellXfs>
  <cellStyles count="16">
    <cellStyle name="Normal_商务会议及团队差旅报价表20070807" xfId="7" xr:uid="{00000000-0005-0000-0000-000000000000}"/>
    <cellStyle name="百分比 2" xfId="6" xr:uid="{00000000-0005-0000-0000-000001000000}"/>
    <cellStyle name="常规" xfId="0" builtinId="0"/>
    <cellStyle name="常规 2" xfId="5" xr:uid="{00000000-0005-0000-0000-000003000000}"/>
    <cellStyle name="常规 2 2" xfId="12" xr:uid="{00000000-0005-0000-0000-000004000000}"/>
    <cellStyle name="常规 2 2 2 2" xfId="9" xr:uid="{00000000-0005-0000-0000-000005000000}"/>
    <cellStyle name="常规 3 2" xfId="4" xr:uid="{00000000-0005-0000-0000-000006000000}"/>
    <cellStyle name="常规_flash" xfId="3" xr:uid="{00000000-0005-0000-0000-000007000000}"/>
    <cellStyle name="常规_长城会短信相关活动报价1016" xfId="8" xr:uid="{00000000-0005-0000-0000-000008000000}"/>
    <cellStyle name="超链接" xfId="14" builtinId="8"/>
    <cellStyle name="千位分隔" xfId="13" builtinId="3"/>
    <cellStyle name="千位分隔 2" xfId="11" xr:uid="{00000000-0005-0000-0000-00000B000000}"/>
    <cellStyle name="千位分隔 2 3" xfId="2" xr:uid="{00000000-0005-0000-0000-00000C000000}"/>
    <cellStyle name="千位分隔 2 3 2" xfId="10" xr:uid="{00000000-0005-0000-0000-00000D000000}"/>
    <cellStyle name="千位分隔 3" xfId="15" xr:uid="{00000000-0005-0000-0000-00000E000000}"/>
    <cellStyle name="样式 1" xfId="1" xr:uid="{00000000-0005-0000-0000-00000F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1"/>
  <sheetViews>
    <sheetView tabSelected="1" zoomScale="86" zoomScaleNormal="86" workbookViewId="0">
      <selection activeCell="C17" sqref="C17"/>
    </sheetView>
  </sheetViews>
  <sheetFormatPr defaultColWidth="8.83203125" defaultRowHeight="15" x14ac:dyDescent="0.25"/>
  <cols>
    <col min="1" max="1" width="5.25" customWidth="1"/>
    <col min="2" max="2" width="33.75" customWidth="1"/>
    <col min="3" max="3" width="42.25" customWidth="1"/>
    <col min="4" max="4" width="42.33203125" customWidth="1"/>
  </cols>
  <sheetData>
    <row r="1" spans="2:3" ht="37.5" customHeight="1" x14ac:dyDescent="0.25">
      <c r="B1" s="52" t="s">
        <v>35</v>
      </c>
      <c r="C1" s="52"/>
    </row>
    <row r="2" spans="2:3" x14ac:dyDescent="0.4">
      <c r="B2" s="3" t="s">
        <v>0</v>
      </c>
      <c r="C2" s="6" t="s">
        <v>1</v>
      </c>
    </row>
    <row r="3" spans="2:3" x14ac:dyDescent="0.4">
      <c r="B3" s="3" t="s">
        <v>2</v>
      </c>
      <c r="C3" s="6" t="s">
        <v>38</v>
      </c>
    </row>
    <row r="4" spans="2:3" s="1" customFormat="1" ht="16.5" customHeight="1" x14ac:dyDescent="0.25">
      <c r="B4" s="8" t="s">
        <v>3</v>
      </c>
      <c r="C4" s="33" t="s">
        <v>31</v>
      </c>
    </row>
    <row r="5" spans="2:3" s="1" customFormat="1" ht="16.5" customHeight="1" x14ac:dyDescent="0.25">
      <c r="B5" s="8" t="s">
        <v>4</v>
      </c>
      <c r="C5" s="9">
        <v>45791</v>
      </c>
    </row>
    <row r="6" spans="2:3" s="1" customFormat="1" ht="16.5" customHeight="1" x14ac:dyDescent="0.25">
      <c r="B6" s="10"/>
      <c r="C6" s="10"/>
    </row>
    <row r="7" spans="2:3" s="1" customFormat="1" ht="30.75" customHeight="1" x14ac:dyDescent="0.25">
      <c r="B7" s="11" t="s">
        <v>5</v>
      </c>
      <c r="C7" s="24" t="s">
        <v>6</v>
      </c>
    </row>
    <row r="8" spans="2:3" s="1" customFormat="1" x14ac:dyDescent="0.25">
      <c r="B8" s="53" t="s">
        <v>33</v>
      </c>
      <c r="C8" s="54"/>
    </row>
    <row r="9" spans="2:3" x14ac:dyDescent="0.25">
      <c r="B9" s="27" t="s">
        <v>7</v>
      </c>
      <c r="C9" s="28">
        <f>Medical!J18</f>
        <v>386190</v>
      </c>
    </row>
    <row r="10" spans="2:3" ht="3.75" customHeight="1" x14ac:dyDescent="0.25">
      <c r="B10" s="50"/>
      <c r="C10" s="51"/>
    </row>
    <row r="11" spans="2:3" x14ac:dyDescent="0.25">
      <c r="B11" s="29" t="s">
        <v>7</v>
      </c>
      <c r="C11" s="30">
        <f>C9</f>
        <v>386190</v>
      </c>
    </row>
    <row r="12" spans="2:3" x14ac:dyDescent="0.25">
      <c r="B12" s="29" t="s">
        <v>8</v>
      </c>
      <c r="C12" s="30">
        <f>C11*0.06</f>
        <v>23171.399999999998</v>
      </c>
    </row>
    <row r="13" spans="2:3" x14ac:dyDescent="0.25">
      <c r="B13" s="31" t="s">
        <v>9</v>
      </c>
      <c r="C13" s="32">
        <f>C11+C12</f>
        <v>409361.4</v>
      </c>
    </row>
    <row r="14" spans="2:3" ht="16.5" x14ac:dyDescent="0.25">
      <c r="B14" s="43" t="s">
        <v>27</v>
      </c>
      <c r="C14" s="45">
        <v>320000</v>
      </c>
    </row>
    <row r="16" spans="2:3" x14ac:dyDescent="0.25">
      <c r="B16" s="63" t="s">
        <v>39</v>
      </c>
      <c r="C16" s="64">
        <f>C14-C14*16%</f>
        <v>268800</v>
      </c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</sheetData>
  <mergeCells count="3">
    <mergeCell ref="B10:C10"/>
    <mergeCell ref="B1:C1"/>
    <mergeCell ref="B8:C8"/>
  </mergeCells>
  <phoneticPr fontId="7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5"/>
  <sheetViews>
    <sheetView zoomScale="72" zoomScaleNormal="72" workbookViewId="0">
      <selection activeCell="J19" sqref="J19"/>
    </sheetView>
  </sheetViews>
  <sheetFormatPr defaultColWidth="8.83203125" defaultRowHeight="15" x14ac:dyDescent="0.2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3203125" customWidth="1"/>
    <col min="8" max="8" width="10.5" customWidth="1"/>
    <col min="9" max="9" width="15.33203125" customWidth="1"/>
    <col min="10" max="10" width="16.33203125" customWidth="1"/>
  </cols>
  <sheetData>
    <row r="1" spans="2:10" ht="37.5" customHeight="1" x14ac:dyDescent="0.25">
      <c r="B1" s="52" t="s">
        <v>34</v>
      </c>
      <c r="C1" s="52"/>
      <c r="D1" s="52"/>
      <c r="E1" s="52"/>
      <c r="F1" s="52"/>
      <c r="G1" s="52"/>
      <c r="H1" s="52"/>
      <c r="I1" s="52"/>
      <c r="J1" s="52"/>
    </row>
    <row r="2" spans="2:10" x14ac:dyDescent="0.4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x14ac:dyDescent="0.4">
      <c r="B3" s="3" t="s">
        <v>2</v>
      </c>
      <c r="C3" s="6" t="str">
        <f>Summary!C3</f>
        <v>2025 AZ医学部幻灯制作（16套）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25">
      <c r="B4" s="8" t="s">
        <v>3</v>
      </c>
      <c r="C4" s="49" t="s">
        <v>32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4</v>
      </c>
      <c r="C5" s="9">
        <f>Summary!C5</f>
        <v>45791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3" x14ac:dyDescent="0.2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6" t="s">
        <v>28</v>
      </c>
      <c r="J7" s="24" t="s">
        <v>16</v>
      </c>
    </row>
    <row r="8" spans="2:10" s="1" customFormat="1" ht="17.25" customHeight="1" x14ac:dyDescent="0.25">
      <c r="B8" s="60" t="s">
        <v>36</v>
      </c>
      <c r="C8" s="61"/>
      <c r="D8" s="61"/>
      <c r="E8" s="61"/>
      <c r="F8" s="61"/>
      <c r="G8" s="61"/>
      <c r="H8" s="61"/>
      <c r="I8" s="61"/>
      <c r="J8" s="62"/>
    </row>
    <row r="9" spans="2:10" ht="26" x14ac:dyDescent="0.25">
      <c r="B9" s="41" t="s">
        <v>24</v>
      </c>
      <c r="C9" s="42" t="s">
        <v>26</v>
      </c>
      <c r="D9" s="39" t="s">
        <v>20</v>
      </c>
      <c r="E9" s="35"/>
      <c r="F9" s="36">
        <v>657</v>
      </c>
      <c r="G9" s="40" t="s">
        <v>17</v>
      </c>
      <c r="H9" s="34">
        <v>45</v>
      </c>
      <c r="I9" s="47">
        <v>5</v>
      </c>
      <c r="J9" s="37">
        <f>F9*H9*I9</f>
        <v>147825</v>
      </c>
    </row>
    <row r="10" spans="2:10" x14ac:dyDescent="0.25">
      <c r="B10" s="41" t="s">
        <v>22</v>
      </c>
      <c r="C10" s="38" t="s">
        <v>23</v>
      </c>
      <c r="D10" s="39" t="s">
        <v>20</v>
      </c>
      <c r="E10" s="35"/>
      <c r="F10" s="36">
        <v>450</v>
      </c>
      <c r="G10" s="40" t="s">
        <v>18</v>
      </c>
      <c r="H10" s="34">
        <v>1</v>
      </c>
      <c r="I10" s="47">
        <v>1</v>
      </c>
      <c r="J10" s="37">
        <f t="shared" ref="J10" si="0">F10*H10*I10</f>
        <v>450</v>
      </c>
    </row>
    <row r="11" spans="2:10" x14ac:dyDescent="0.25">
      <c r="B11" s="41" t="s">
        <v>19</v>
      </c>
      <c r="C11" s="38" t="s">
        <v>21</v>
      </c>
      <c r="D11" s="39" t="s">
        <v>20</v>
      </c>
      <c r="E11" s="35"/>
      <c r="F11" s="36">
        <v>50</v>
      </c>
      <c r="G11" s="40" t="s">
        <v>17</v>
      </c>
      <c r="H11" s="34">
        <v>45</v>
      </c>
      <c r="I11" s="47">
        <v>5</v>
      </c>
      <c r="J11" s="37">
        <f>F11*H11*I11</f>
        <v>11250</v>
      </c>
    </row>
    <row r="12" spans="2:10" ht="15.5" thickBot="1" x14ac:dyDescent="0.3">
      <c r="B12" s="57"/>
      <c r="C12" s="58"/>
      <c r="D12" s="58"/>
      <c r="E12" s="58"/>
      <c r="F12" s="58"/>
      <c r="G12" s="58"/>
      <c r="H12" s="59"/>
      <c r="I12" s="44" t="s">
        <v>29</v>
      </c>
      <c r="J12" s="26">
        <f>SUM(J9:J11)</f>
        <v>159525</v>
      </c>
    </row>
    <row r="13" spans="2:10" ht="16.5" x14ac:dyDescent="0.25">
      <c r="B13" s="60" t="s">
        <v>37</v>
      </c>
      <c r="C13" s="61"/>
      <c r="D13" s="61"/>
      <c r="E13" s="61"/>
      <c r="F13" s="61"/>
      <c r="G13" s="61"/>
      <c r="H13" s="61"/>
      <c r="I13" s="61"/>
      <c r="J13" s="62"/>
    </row>
    <row r="14" spans="2:10" ht="26" x14ac:dyDescent="0.25">
      <c r="B14" s="41" t="s">
        <v>25</v>
      </c>
      <c r="C14" s="42" t="s">
        <v>26</v>
      </c>
      <c r="D14" s="39" t="s">
        <v>20</v>
      </c>
      <c r="E14" s="35"/>
      <c r="F14" s="36">
        <v>407</v>
      </c>
      <c r="G14" s="40" t="s">
        <v>17</v>
      </c>
      <c r="H14" s="34">
        <v>45</v>
      </c>
      <c r="I14" s="47">
        <v>11</v>
      </c>
      <c r="J14" s="37">
        <f>F14*H14*I14</f>
        <v>201465</v>
      </c>
    </row>
    <row r="15" spans="2:10" x14ac:dyDescent="0.25">
      <c r="B15" s="41" t="s">
        <v>22</v>
      </c>
      <c r="C15" s="38" t="s">
        <v>23</v>
      </c>
      <c r="D15" s="39" t="s">
        <v>20</v>
      </c>
      <c r="E15" s="35"/>
      <c r="F15" s="36">
        <v>450</v>
      </c>
      <c r="G15" s="40" t="s">
        <v>18</v>
      </c>
      <c r="H15" s="34">
        <v>1</v>
      </c>
      <c r="I15" s="47">
        <v>1</v>
      </c>
      <c r="J15" s="37">
        <f t="shared" ref="J15:J16" si="1">F15*H15*I15</f>
        <v>450</v>
      </c>
    </row>
    <row r="16" spans="2:10" x14ac:dyDescent="0.25">
      <c r="B16" s="41" t="s">
        <v>19</v>
      </c>
      <c r="C16" s="38" t="s">
        <v>21</v>
      </c>
      <c r="D16" s="39" t="s">
        <v>20</v>
      </c>
      <c r="E16" s="35"/>
      <c r="F16" s="36">
        <v>50</v>
      </c>
      <c r="G16" s="40" t="s">
        <v>17</v>
      </c>
      <c r="H16" s="34">
        <v>45</v>
      </c>
      <c r="I16" s="47">
        <v>11</v>
      </c>
      <c r="J16" s="37">
        <f t="shared" si="1"/>
        <v>24750</v>
      </c>
    </row>
    <row r="17" spans="2:10" ht="15.5" thickBot="1" x14ac:dyDescent="0.3">
      <c r="B17" s="57"/>
      <c r="C17" s="58"/>
      <c r="D17" s="58"/>
      <c r="E17" s="58"/>
      <c r="F17" s="58"/>
      <c r="G17" s="58"/>
      <c r="H17" s="59"/>
      <c r="I17" s="44" t="s">
        <v>29</v>
      </c>
      <c r="J17" s="26">
        <f>SUM(J14:J16)</f>
        <v>226665</v>
      </c>
    </row>
    <row r="18" spans="2:10" ht="15.5" thickBot="1" x14ac:dyDescent="0.3">
      <c r="B18" s="55"/>
      <c r="C18" s="56"/>
      <c r="D18" s="56"/>
      <c r="E18" s="56"/>
      <c r="F18" s="56"/>
      <c r="G18" s="56"/>
      <c r="H18" s="56"/>
      <c r="I18" s="48" t="s">
        <v>30</v>
      </c>
      <c r="J18" s="25">
        <f>J17+J12</f>
        <v>386190</v>
      </c>
    </row>
    <row r="20" spans="2:10" x14ac:dyDescent="0.4">
      <c r="B20" s="13"/>
      <c r="C20" s="14"/>
      <c r="D20" s="15"/>
      <c r="E20" s="20"/>
      <c r="F20" s="21"/>
      <c r="G20" s="21"/>
      <c r="H20" s="21"/>
      <c r="I20" s="21"/>
      <c r="J20" s="21"/>
    </row>
    <row r="21" spans="2:10" x14ac:dyDescent="0.4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5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5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5">
      <c r="B24" s="13"/>
      <c r="C24" s="16"/>
      <c r="D24" s="16"/>
      <c r="E24" s="16"/>
      <c r="F24" s="23"/>
    </row>
    <row r="25" spans="2:10" x14ac:dyDescent="0.25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2021-05-03T18:39:00Z</cp:lastPrinted>
  <dcterms:created xsi:type="dcterms:W3CDTF">2016-07-03T01:42:00Z</dcterms:created>
  <dcterms:modified xsi:type="dcterms:W3CDTF">2025-06-25T08:30:25Z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