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13" i="9" l="1"/>
  <c r="C12" i="9"/>
  <c r="I15" i="13"/>
  <c r="I14" i="13"/>
  <c r="I13" i="13"/>
  <c r="I12" i="13"/>
  <c r="I10" i="13"/>
  <c r="I9" i="13"/>
  <c r="C3" i="13" l="1"/>
  <c r="C5" i="13" l="1"/>
  <c r="C2" i="13"/>
  <c r="C9" i="9" l="1"/>
  <c r="C11" i="9" s="1"/>
</calcChain>
</file>

<file path=xl/sharedStrings.xml><?xml version="1.0" encoding="utf-8"?>
<sst xmlns="http://schemas.openxmlformats.org/spreadsheetml/2006/main" count="45" uniqueCount="35">
  <si>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</si>
  <si>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</si>
  <si>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</si>
  <si>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</si>
  <si>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</si>
  <si>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</si>
  <si>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</si>
  <si>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</si>
  <si>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</si>
  <si>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</si>
  <si>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</si>
  <si>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</si>
  <si>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</si>
  <si>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</si>
  <si>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</si>
  <si>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</si>
  <si>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</si>
  <si>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</si>
  <si>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医学Slides英译中(new work)</t>
    <phoneticPr fontId="15" type="noConversion"/>
  </si>
  <si>
    <t>包括翻译、校对、润色，按页计算</t>
    <phoneticPr fontId="15" type="noConversion"/>
  </si>
  <si>
    <t>2024 rate card</t>
    <phoneticPr fontId="7" type="noConversion"/>
  </si>
  <si>
    <t>页</t>
  </si>
  <si>
    <t>全国会幻灯(new work)</t>
    <phoneticPr fontId="7" type="noConversion"/>
  </si>
  <si>
    <t>封面以及封底不计数，包括医学编辑及适量文献检索
（每套幻灯至少3-5篇文献，额外或特需的文献检索或下载可参考“其他附加内容”分别报价）</t>
    <phoneticPr fontId="7" type="noConversion"/>
  </si>
  <si>
    <t>页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</si>
  <si>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</si>
  <si>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</si>
  <si>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I. Medical</t>
    <phoneticPr fontId="7" type="noConversion"/>
  </si>
  <si>
    <t>queen.liu@ubs-cn.com</t>
  </si>
  <si>
    <t>queen.liu@ubs-cn.com</t>
    <phoneticPr fontId="7" type="noConversion"/>
  </si>
  <si>
    <t>2025 AZ 倍择瑞医学幻灯制作&amp;翻译项目</t>
    <phoneticPr fontId="7" type="noConversion"/>
  </si>
  <si>
    <t xml:space="preserve">Quotation </t>
    <phoneticPr fontId="7" type="noConversion"/>
  </si>
  <si>
    <t>1-幻灯翻译（预估500p）</t>
    <phoneticPr fontId="15" type="noConversion"/>
  </si>
  <si>
    <t>2-幻灯制作（2套预估页数95p）</t>
    <phoneticPr fontId="15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</si>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</sst>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21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4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/>
    </xf>
    <xf numFmtId="0" fontId="4" fillId="2" borderId="4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lef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2" fillId="0" borderId="0" xfId="14" applyNumberFormat="1" applyFill="1" applyBorder="1" applyAlignment="1" applyProtection="1">
      <alignment horizontal="left"/>
    </xf>
    <xf numFmtId="0" fontId="16" fillId="0" borderId="6" xfId="0" applyFont="1" applyBorder="1" applyAlignment="1">
      <alignment horizontal="center" vertical="center"/>
    </xf>
    <xf numFmtId="39" fontId="16" fillId="0" borderId="6" xfId="2" applyNumberFormat="1" applyFont="1" applyBorder="1" applyAlignment="1">
      <alignment horizontal="center" vertical="center" wrapText="1"/>
    </xf>
    <xf numFmtId="39" fontId="16" fillId="0" borderId="6" xfId="2" applyNumberFormat="1" applyFont="1" applyBorder="1" applyAlignment="1">
      <alignment horizontal="center" vertical="center"/>
    </xf>
    <xf numFmtId="37" fontId="17" fillId="0" borderId="6" xfId="13" applyNumberFormat="1" applyFont="1" applyFill="1" applyBorder="1" applyAlignment="1">
      <alignment horizontal="center" vertical="center" wrapText="1"/>
    </xf>
    <xf numFmtId="39" fontId="5" fillId="0" borderId="6" xfId="2" applyNumberFormat="1" applyFont="1" applyBorder="1" applyAlignment="1">
      <alignment horizontal="center" vertical="center" wrapText="1"/>
    </xf>
    <xf numFmtId="39" fontId="5" fillId="0" borderId="6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39" fontId="5" fillId="0" borderId="5" xfId="2" applyNumberFormat="1" applyFont="1" applyBorder="1" applyAlignment="1">
      <alignment horizontal="left" vertical="center" wrapText="1"/>
    </xf>
    <xf numFmtId="39" fontId="5" fillId="0" borderId="6" xfId="2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7" fontId="17" fillId="0" borderId="11" xfId="13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19" fillId="6" borderId="0" xfId="0" applyFont="1" applyFill="1" applyAlignment="1">
      <alignment horizontal="right" vertical="center"/>
    </xf>
    <xf numFmtId="177" fontId="20" fillId="6" borderId="0" xfId="13" applyNumberFormat="1" applyFont="1" applyFill="1" applyBorder="1" applyAlignment="1">
      <alignment horizontal="right" vertical="center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82" zoomScaleNormal="82" workbookViewId="0">
      <selection activeCell="J7" sqref="J7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</cols>
  <sheetData>
    <row r="1" spans="2:3" ht="37.5" customHeight="1" x14ac:dyDescent="0.15">
      <c r="B1" s="56" t="s">
        <v>31</v>
      </c>
      <c r="C1" s="56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30</v>
      </c>
    </row>
    <row r="4" spans="2:3" s="1" customFormat="1" ht="16.5" customHeight="1" x14ac:dyDescent="0.15">
      <c r="B4" s="8" t="s">
        <v>3</v>
      </c>
      <c r="C4" s="39" t="s">
        <v>29</v>
      </c>
    </row>
    <row r="5" spans="2:3" s="1" customFormat="1" ht="16.5" customHeight="1" x14ac:dyDescent="0.15">
      <c r="B5" s="8" t="s">
        <v>4</v>
      </c>
      <c r="C5" s="9">
        <v>45772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7" t="s">
        <v>27</v>
      </c>
      <c r="C8" s="58"/>
    </row>
    <row r="9" spans="2:3" ht="16.5" x14ac:dyDescent="0.15">
      <c r="B9" s="31" t="s">
        <v>7</v>
      </c>
      <c r="C9" s="32">
        <f>Medical!I15</f>
        <v>92165</v>
      </c>
    </row>
    <row r="10" spans="2:3" ht="3.75" customHeight="1" x14ac:dyDescent="0.15">
      <c r="B10" s="54"/>
      <c r="C10" s="55"/>
    </row>
    <row r="11" spans="2:3" ht="16.5" x14ac:dyDescent="0.15">
      <c r="B11" s="33" t="s">
        <v>7</v>
      </c>
      <c r="C11" s="34">
        <f>C9</f>
        <v>92165</v>
      </c>
    </row>
    <row r="12" spans="2:3" ht="16.5" x14ac:dyDescent="0.15">
      <c r="B12" s="33" t="s">
        <v>8</v>
      </c>
      <c r="C12" s="34">
        <f>C11*0.06</f>
        <v>5529.9</v>
      </c>
    </row>
    <row r="13" spans="2:3" ht="16.5" x14ac:dyDescent="0.15">
      <c r="B13" s="35" t="s">
        <v>9</v>
      </c>
      <c r="C13" s="36">
        <f>C11+C12</f>
        <v>97694.9</v>
      </c>
    </row>
    <row r="14" spans="2:3" ht="18" x14ac:dyDescent="0.15">
      <c r="B14" s="37"/>
      <c r="C14" s="38"/>
    </row>
    <row r="15" spans="2:3" ht="16.5" x14ac:dyDescent="0.15">
      <c r="B15" s="64" t="s">
        <v>34</v>
      </c>
      <c r="C15" s="65">
        <f>C13-C13*16%</f>
        <v>82063.716</v>
      </c>
    </row>
    <row r="17" spans="2:2" ht="16.5" x14ac:dyDescent="0.35">
      <c r="B17" s="30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zoomScale="82" zoomScaleNormal="82" workbookViewId="0">
      <selection activeCell="H24" sqref="H24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31.625" style="2" bestFit="1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6" t="s">
        <v>17</v>
      </c>
      <c r="C1" s="56"/>
      <c r="D1" s="56"/>
      <c r="E1" s="56"/>
      <c r="F1" s="56"/>
      <c r="G1" s="56"/>
      <c r="H1" s="56"/>
      <c r="I1" s="56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2025 AZ 倍择瑞医学幻灯制作&amp;翻译项目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3</v>
      </c>
      <c r="C4" s="53" t="s">
        <v>28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45772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5" x14ac:dyDescent="0.15">
      <c r="B8" s="27" t="s">
        <v>32</v>
      </c>
      <c r="C8" s="28"/>
      <c r="D8" s="28"/>
      <c r="E8" s="28"/>
      <c r="F8" s="28"/>
      <c r="G8" s="28"/>
      <c r="H8" s="28"/>
      <c r="I8" s="29"/>
    </row>
    <row r="9" spans="2:9" s="1" customFormat="1" ht="21" customHeight="1" x14ac:dyDescent="0.15">
      <c r="B9" s="45" t="s">
        <v>18</v>
      </c>
      <c r="C9" s="46" t="s">
        <v>19</v>
      </c>
      <c r="D9" s="44" t="s">
        <v>20</v>
      </c>
      <c r="E9" s="41"/>
      <c r="F9" s="42">
        <v>50</v>
      </c>
      <c r="G9" s="40" t="s">
        <v>21</v>
      </c>
      <c r="H9" s="40">
        <v>500</v>
      </c>
      <c r="I9" s="43">
        <f>F9*H9</f>
        <v>25000</v>
      </c>
    </row>
    <row r="10" spans="2:9" ht="17.25" thickBot="1" x14ac:dyDescent="0.2">
      <c r="B10" s="61"/>
      <c r="C10" s="62"/>
      <c r="D10" s="62"/>
      <c r="E10" s="62"/>
      <c r="F10" s="62"/>
      <c r="G10" s="62"/>
      <c r="H10" s="63"/>
      <c r="I10" s="26">
        <f>SUM(I9)</f>
        <v>25000</v>
      </c>
    </row>
    <row r="11" spans="2:9" s="1" customFormat="1" ht="15" x14ac:dyDescent="0.15">
      <c r="B11" s="27" t="s">
        <v>33</v>
      </c>
      <c r="C11" s="28"/>
      <c r="D11" s="28"/>
      <c r="E11" s="28"/>
      <c r="F11" s="28"/>
      <c r="G11" s="28"/>
      <c r="H11" s="28"/>
      <c r="I11" s="29"/>
    </row>
    <row r="12" spans="2:9" s="1" customFormat="1" ht="71.25" x14ac:dyDescent="0.15">
      <c r="B12" s="49" t="s">
        <v>22</v>
      </c>
      <c r="C12" s="48" t="s">
        <v>23</v>
      </c>
      <c r="D12" s="44" t="s">
        <v>20</v>
      </c>
      <c r="E12" s="44"/>
      <c r="F12" s="50">
        <v>657</v>
      </c>
      <c r="G12" s="47" t="s">
        <v>24</v>
      </c>
      <c r="H12" s="51">
        <v>95</v>
      </c>
      <c r="I12" s="52">
        <f>F12*H12</f>
        <v>62415</v>
      </c>
    </row>
    <row r="13" spans="2:9" x14ac:dyDescent="0.15">
      <c r="B13" s="49" t="s">
        <v>25</v>
      </c>
      <c r="C13" s="46" t="s">
        <v>26</v>
      </c>
      <c r="D13" s="44" t="s">
        <v>20</v>
      </c>
      <c r="E13" s="44"/>
      <c r="F13" s="50">
        <v>50</v>
      </c>
      <c r="G13" s="47" t="s">
        <v>24</v>
      </c>
      <c r="H13" s="51">
        <v>95</v>
      </c>
      <c r="I13" s="52">
        <f>F13*H13</f>
        <v>4750</v>
      </c>
    </row>
    <row r="14" spans="2:9" ht="17.25" thickBot="1" x14ac:dyDescent="0.2">
      <c r="B14" s="61"/>
      <c r="C14" s="62"/>
      <c r="D14" s="62"/>
      <c r="E14" s="62"/>
      <c r="F14" s="62"/>
      <c r="G14" s="62"/>
      <c r="H14" s="63"/>
      <c r="I14" s="26">
        <f>SUM(I12:I13)</f>
        <v>67165</v>
      </c>
    </row>
    <row r="15" spans="2:9" ht="17.25" thickBot="1" x14ac:dyDescent="0.2">
      <c r="B15" s="59" t="s">
        <v>7</v>
      </c>
      <c r="C15" s="60"/>
      <c r="D15" s="60"/>
      <c r="E15" s="60"/>
      <c r="F15" s="60"/>
      <c r="G15" s="60"/>
      <c r="H15" s="60"/>
      <c r="I15" s="25">
        <f>I14+I10</f>
        <v>92165</v>
      </c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ht="16.5" x14ac:dyDescent="0.35">
      <c r="B18" s="13"/>
      <c r="C18" s="14"/>
      <c r="D18" s="15"/>
      <c r="E18" s="20"/>
      <c r="F18" s="21"/>
      <c r="G18" s="21"/>
      <c r="H18" s="21"/>
      <c r="I18" s="21"/>
    </row>
    <row r="19" spans="2:9" x14ac:dyDescent="0.2">
      <c r="B19" s="13"/>
      <c r="C19" s="14"/>
      <c r="D19" s="16"/>
      <c r="E19" s="20"/>
      <c r="F19" s="21"/>
      <c r="G19" s="21"/>
      <c r="H19" s="22"/>
      <c r="I19" s="21"/>
    </row>
    <row r="20" spans="2:9" x14ac:dyDescent="0.2">
      <c r="B20" s="13"/>
      <c r="C20" s="16"/>
      <c r="D20" s="16"/>
      <c r="E20" s="20"/>
      <c r="F20" s="21"/>
      <c r="G20" s="21"/>
      <c r="H20" s="21"/>
      <c r="I20" s="21"/>
    </row>
    <row r="21" spans="2:9" x14ac:dyDescent="0.2">
      <c r="B21" s="13"/>
      <c r="C21" s="16"/>
      <c r="D21" s="16"/>
      <c r="E21" s="16"/>
      <c r="F21" s="23"/>
    </row>
    <row r="22" spans="2:9" x14ac:dyDescent="0.2">
      <c r="B22" s="13"/>
      <c r="C22" s="17"/>
      <c r="D22" s="17"/>
      <c r="E22" s="17"/>
      <c r="F22" s="23"/>
    </row>
  </sheetData>
  <mergeCells count="4">
    <mergeCell ref="B1:I1"/>
    <mergeCell ref="B15:H15"/>
    <mergeCell ref="B14:H14"/>
    <mergeCell ref="B10:H10"/>
  </mergeCells>
  <phoneticPr fontId="15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2025-04-29T06:32:17Z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