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7945" windowHeight="12375"/>
  </bookViews>
  <sheets>
    <sheet name="Summary" sheetId="9" r:id="rId1"/>
    <sheet name="Medical" sheetId="13" r:id="rId2"/>
    <sheet name="Creative" sheetId="14" r:id="rId3"/>
    <sheet name="Video" sheetId="15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C17" i="9" l="1"/>
  <c r="C16" i="9"/>
  <c r="C15" i="9"/>
  <c r="I17" i="15"/>
  <c r="I18" i="15" s="1"/>
  <c r="C13" i="9" s="1"/>
  <c r="I14" i="14"/>
  <c r="I13" i="14"/>
  <c r="I10" i="14"/>
  <c r="I17" i="13"/>
  <c r="I16" i="13"/>
  <c r="I12" i="13"/>
  <c r="C9" i="9" s="1"/>
  <c r="I16" i="15"/>
  <c r="I15" i="15"/>
  <c r="I14" i="15"/>
  <c r="I13" i="15"/>
  <c r="I12" i="15"/>
  <c r="I11" i="15"/>
  <c r="I10" i="15"/>
  <c r="H10" i="15"/>
  <c r="I9" i="15"/>
  <c r="C11" i="9"/>
  <c r="I12" i="14"/>
  <c r="I9" i="14"/>
  <c r="I15" i="13"/>
  <c r="I14" i="13"/>
  <c r="I11" i="13"/>
  <c r="I10" i="13"/>
  <c r="I9" i="13"/>
</calcChain>
</file>

<file path=xl/sharedStrings.xml><?xml version="1.0" encoding="utf-8"?>
<sst xmlns="http://schemas.openxmlformats.org/spreadsheetml/2006/main" count="131" uniqueCount="75">
  <si>
    <t xml:space="preserve">Quotation </t>
  </si>
  <si>
    <t>Client:</t>
  </si>
  <si>
    <t>阿斯利康</t>
  </si>
  <si>
    <t xml:space="preserve">Project Name: </t>
  </si>
  <si>
    <r>
      <rPr>
        <sz val="10"/>
        <rFont val="微软雅黑"/>
        <charset val="134"/>
      </rPr>
      <t>2</t>
    </r>
    <r>
      <rPr>
        <sz val="10"/>
        <rFont val="微软雅黑"/>
        <charset val="134"/>
      </rPr>
      <t>024AZ</t>
    </r>
    <r>
      <rPr>
        <sz val="10"/>
        <rFont val="微软雅黑"/>
        <charset val="134"/>
      </rPr>
      <t>沃瑞沙学术内容制作</t>
    </r>
  </si>
  <si>
    <t>Supplier Contact Information:</t>
  </si>
  <si>
    <t>queen.liu@ubs-cn.com</t>
  </si>
  <si>
    <t>Effective Date:</t>
  </si>
  <si>
    <t>Item</t>
  </si>
  <si>
    <t>Cost</t>
  </si>
  <si>
    <t>I.  Medical</t>
  </si>
  <si>
    <t>Sub-total</t>
  </si>
  <si>
    <t>II. Creative</t>
  </si>
  <si>
    <t>III. Video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</si>
  <si>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</si>
  <si>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</si>
  <si>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</si>
  <si>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</si>
  <si>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</si>
  <si>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</si>
  <si>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</si>
  <si>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</si>
  <si>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</si>
  <si>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</si>
  <si>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1.全国会幻灯制作-2套（30p/套*2）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</si>
  <si>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</si>
  <si>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</si>
  <si>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</si>
  <si>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</si>
  <si>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</si>
  <si>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</si>
  <si>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</si>
  <si>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PPT美化(高级美化)(new work)</t>
  </si>
  <si>
    <t>使用Adobe绘图软件进行图标重绘、字体设计等</t>
  </si>
  <si>
    <r>
      <rPr>
        <b/>
        <sz val="10"/>
        <rFont val="微软雅黑"/>
        <charset val="134"/>
      </rPr>
      <t>2套</t>
    </r>
    <r>
      <rPr>
        <b/>
        <sz val="10"/>
        <rFont val="微软雅黑"/>
        <charset val="134"/>
      </rPr>
      <t xml:space="preserve"> </t>
    </r>
    <r>
      <rPr>
        <b/>
        <sz val="10"/>
        <rFont val="微软雅黑"/>
        <charset val="134"/>
      </rPr>
      <t>Total：</t>
    </r>
  </si>
  <si>
    <r>
      <rPr>
        <b/>
        <sz val="11"/>
        <rFont val="微软雅黑"/>
        <charset val="134"/>
      </rPr>
      <t>2.</t>
    </r>
    <r>
      <rPr>
        <b/>
        <sz val="11"/>
        <rFont val="微软雅黑"/>
        <charset val="134"/>
      </rPr>
      <t>DA制作3套，每套10页，包含文案撰写及排版美化</t>
    </r>
  </si>
  <si>
    <t>DA类文案撰写(new work)</t>
  </si>
  <si>
    <t>包括医学编辑及适量文献检索</t>
  </si>
  <si>
    <t>DA内页、手册内页或单页排版 (new work)</t>
  </si>
  <si>
    <t>包括设计、排版、完稿，单页尺寸A4</t>
  </si>
  <si>
    <r>
      <rPr>
        <b/>
        <sz val="10"/>
        <rFont val="微软雅黑"/>
        <charset val="134"/>
      </rPr>
      <t>3套</t>
    </r>
    <r>
      <rPr>
        <b/>
        <sz val="10"/>
        <rFont val="微软雅黑"/>
        <charset val="134"/>
      </rPr>
      <t xml:space="preserve"> </t>
    </r>
    <r>
      <rPr>
        <b/>
        <sz val="10"/>
        <rFont val="微软雅黑"/>
        <charset val="134"/>
      </rPr>
      <t>Total：</t>
    </r>
  </si>
  <si>
    <t>Quotation Form_Creative</t>
  </si>
  <si>
    <r>
      <rPr>
        <b/>
        <sz val="11"/>
        <rFont val="微软雅黑"/>
        <charset val="134"/>
      </rPr>
      <t>1.海报设计</t>
    </r>
    <r>
      <rPr>
        <b/>
        <sz val="11"/>
        <rFont val="微软雅黑"/>
        <charset val="134"/>
      </rPr>
      <t>*10幅</t>
    </r>
  </si>
  <si>
    <t xml:space="preserve">海报-复杂  </t>
  </si>
  <si>
    <t>文字为主，复杂配图+文案，含完稿</t>
  </si>
  <si>
    <t>幅</t>
  </si>
  <si>
    <t>Total：</t>
  </si>
  <si>
    <r>
      <rPr>
        <b/>
        <sz val="11"/>
        <rFont val="微软雅黑"/>
        <charset val="134"/>
      </rPr>
      <t>2.</t>
    </r>
    <r>
      <rPr>
        <b/>
        <sz val="11"/>
        <rFont val="微软雅黑"/>
        <charset val="134"/>
      </rPr>
      <t>KV设计*3幅</t>
    </r>
  </si>
  <si>
    <t>KV/DA KV (new work)</t>
  </si>
  <si>
    <t>包括创意、设计、完稿（不包含租图、拍摄等第三方费用）</t>
  </si>
  <si>
    <t>张</t>
  </si>
  <si>
    <t>Quotation Form_Video</t>
  </si>
  <si>
    <t>科普视频10条（每条3分钟，共计拍摄10次）</t>
  </si>
  <si>
    <t>Video脚本</t>
  </si>
  <si>
    <t>包括视频创意、医学相关内容撰写、分镜头脚本、视频文案（视频标准时长3-5min，超出时间按照2个计）</t>
  </si>
  <si>
    <t>个</t>
  </si>
  <si>
    <t>视频剪辑（2年以上领域经验）</t>
  </si>
  <si>
    <t>适用于沿用已有或甲方提供素材进行剪辑的场景</t>
  </si>
  <si>
    <t>人/小时</t>
  </si>
  <si>
    <t>专业摄像师（含设备）</t>
  </si>
  <si>
    <t>1-5年相关经验</t>
  </si>
  <si>
    <t>人/天</t>
  </si>
  <si>
    <t>灯光师（含设备）</t>
  </si>
  <si>
    <t>专业灯光师</t>
  </si>
  <si>
    <t>动画特效 - 二维动画</t>
  </si>
  <si>
    <t>二维动画</t>
  </si>
  <si>
    <t>秒</t>
  </si>
  <si>
    <t>音效</t>
  </si>
  <si>
    <t>片中特效音乐</t>
  </si>
  <si>
    <t>段</t>
  </si>
  <si>
    <t>音乐</t>
  </si>
  <si>
    <t>片中配乐</t>
  </si>
  <si>
    <t>中文字幕</t>
  </si>
  <si>
    <t>分钟</t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</si>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</sst>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18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0"/>
  </cellStyleXfs>
  <cellXfs count="59">
    <xf numFmtId="0" fontId="0" fillId="0" borderId="0" xfId="0">
      <alignment vertical="center"/>
    </xf>
    <xf numFmtId="0" fontId="2" fillId="0" borderId="0" xfId="4" applyFont="1">
      <alignment vertical="center"/>
    </xf>
    <xf numFmtId="0" fontId="3" fillId="0" borderId="0" xfId="9" applyFont="1" applyAlignment="1">
      <alignment horizontal="left"/>
    </xf>
    <xf numFmtId="0" fontId="3" fillId="0" borderId="0" xfId="9" applyFont="1" applyAlignment="1">
      <alignment vertical="center" wrapText="1"/>
    </xf>
    <xf numFmtId="176" fontId="3" fillId="0" borderId="0" xfId="4" applyNumberFormat="1" applyFont="1" applyAlignment="1">
      <alignment horizontal="center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0" fontId="4" fillId="0" borderId="0" xfId="0" applyFont="1">
      <alignment vertical="center"/>
    </xf>
    <xf numFmtId="14" fontId="3" fillId="0" borderId="0" xfId="9" applyNumberFormat="1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5" fillId="0" borderId="1" xfId="9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/>
    </xf>
    <xf numFmtId="39" fontId="6" fillId="0" borderId="5" xfId="11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9" applyFont="1" applyFill="1" applyBorder="1" applyAlignment="1">
      <alignment horizontal="left" vertical="center" wrapText="1"/>
    </xf>
    <xf numFmtId="39" fontId="6" fillId="0" borderId="6" xfId="1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9" fontId="6" fillId="0" borderId="6" xfId="11" applyNumberFormat="1" applyFont="1" applyBorder="1" applyAlignment="1">
      <alignment horizontal="center" vertical="center" wrapText="1"/>
    </xf>
    <xf numFmtId="0" fontId="5" fillId="0" borderId="16" xfId="9" applyFont="1" applyBorder="1" applyAlignment="1">
      <alignment horizontal="center" vertical="center"/>
    </xf>
    <xf numFmtId="37" fontId="7" fillId="0" borderId="18" xfId="1" applyNumberFormat="1" applyFont="1" applyFill="1" applyBorder="1" applyAlignment="1">
      <alignment horizontal="center" vertical="center" wrapText="1"/>
    </xf>
    <xf numFmtId="177" fontId="2" fillId="0" borderId="19" xfId="9" applyNumberFormat="1" applyFont="1" applyFill="1" applyBorder="1" applyAlignment="1">
      <alignment horizontal="right" vertical="center"/>
    </xf>
    <xf numFmtId="177" fontId="2" fillId="3" borderId="20" xfId="9" applyNumberFormat="1" applyFont="1" applyFill="1" applyBorder="1" applyAlignment="1">
      <alignment horizontal="right" vertical="center"/>
    </xf>
    <xf numFmtId="0" fontId="8" fillId="0" borderId="0" xfId="8"/>
    <xf numFmtId="0" fontId="0" fillId="0" borderId="0" xfId="0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8" xfId="1" applyNumberFormat="1" applyFont="1" applyFill="1" applyBorder="1" applyAlignment="1">
      <alignment horizontal="right" vertical="center"/>
    </xf>
    <xf numFmtId="0" fontId="2" fillId="5" borderId="24" xfId="0" applyFont="1" applyFill="1" applyBorder="1" applyAlignment="1">
      <alignment horizontal="right" vertical="center" wrapText="1"/>
    </xf>
    <xf numFmtId="178" fontId="2" fillId="5" borderId="25" xfId="1" applyNumberFormat="1" applyFont="1" applyFill="1" applyBorder="1" applyAlignment="1">
      <alignment horizontal="right" vertical="center"/>
    </xf>
    <xf numFmtId="176" fontId="2" fillId="3" borderId="26" xfId="9" applyNumberFormat="1" applyFont="1" applyFill="1" applyBorder="1" applyAlignment="1">
      <alignment horizontal="right" vertical="center"/>
    </xf>
    <xf numFmtId="178" fontId="2" fillId="3" borderId="27" xfId="9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4" applyNumberFormat="1" applyFont="1" applyAlignment="1"/>
    <xf numFmtId="176" fontId="11" fillId="0" borderId="0" xfId="4" applyNumberFormat="1" applyFont="1" applyAlignment="1">
      <alignment horizontal="left"/>
    </xf>
    <xf numFmtId="0" fontId="1" fillId="0" borderId="0" xfId="4" applyFont="1" applyAlignment="1">
      <alignment horizontal="center" vertical="center"/>
    </xf>
    <xf numFmtId="0" fontId="2" fillId="2" borderId="3" xfId="9" applyFont="1" applyFill="1" applyBorder="1" applyAlignment="1">
      <alignment horizontal="left" vertical="center"/>
    </xf>
    <xf numFmtId="0" fontId="2" fillId="2" borderId="17" xfId="9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176" fontId="2" fillId="3" borderId="13" xfId="9" applyNumberFormat="1" applyFont="1" applyFill="1" applyBorder="1" applyAlignment="1">
      <alignment horizontal="right" vertical="center"/>
    </xf>
    <xf numFmtId="176" fontId="2" fillId="3" borderId="14" xfId="9" applyNumberFormat="1" applyFont="1" applyFill="1" applyBorder="1" applyAlignment="1">
      <alignment horizontal="right" vertical="center"/>
    </xf>
    <xf numFmtId="176" fontId="2" fillId="3" borderId="15" xfId="9" applyNumberFormat="1" applyFont="1" applyFill="1" applyBorder="1" applyAlignment="1">
      <alignment horizontal="right" vertical="center"/>
    </xf>
    <xf numFmtId="39" fontId="6" fillId="0" borderId="6" xfId="11" applyNumberFormat="1" applyFont="1" applyBorder="1" applyAlignment="1">
      <alignment horizontal="center" vertical="center" wrapText="1"/>
    </xf>
    <xf numFmtId="0" fontId="5" fillId="2" borderId="3" xfId="9" applyFont="1" applyFill="1" applyBorder="1" applyAlignment="1">
      <alignment horizontal="left" vertical="center" wrapText="1"/>
    </xf>
    <xf numFmtId="0" fontId="5" fillId="2" borderId="4" xfId="9" applyFont="1" applyFill="1" applyBorder="1" applyAlignment="1">
      <alignment horizontal="left" vertical="center" wrapText="1"/>
    </xf>
    <xf numFmtId="0" fontId="5" fillId="2" borderId="17" xfId="9" applyFont="1" applyFill="1" applyBorder="1" applyAlignment="1">
      <alignment horizontal="left" vertical="center" wrapText="1"/>
    </xf>
    <xf numFmtId="176" fontId="2" fillId="0" borderId="21" xfId="9" applyNumberFormat="1" applyFont="1" applyFill="1" applyBorder="1" applyAlignment="1">
      <alignment horizontal="right" vertical="center"/>
    </xf>
    <xf numFmtId="176" fontId="2" fillId="0" borderId="22" xfId="9" applyNumberFormat="1" applyFont="1" applyFill="1" applyBorder="1" applyAlignment="1">
      <alignment horizontal="right" vertical="center"/>
    </xf>
    <xf numFmtId="176" fontId="2" fillId="0" borderId="23" xfId="9" applyNumberFormat="1" applyFont="1" applyFill="1" applyBorder="1" applyAlignment="1">
      <alignment horizontal="right" vertical="center"/>
    </xf>
    <xf numFmtId="176" fontId="2" fillId="0" borderId="10" xfId="9" applyNumberFormat="1" applyFont="1" applyFill="1" applyBorder="1" applyAlignment="1">
      <alignment horizontal="right" vertical="center"/>
    </xf>
    <xf numFmtId="176" fontId="2" fillId="0" borderId="11" xfId="9" applyNumberFormat="1" applyFont="1" applyFill="1" applyBorder="1" applyAlignment="1">
      <alignment horizontal="right" vertical="center"/>
    </xf>
    <xf numFmtId="176" fontId="2" fillId="0" borderId="12" xfId="9" applyNumberFormat="1" applyFont="1" applyFill="1" applyBorder="1" applyAlignment="1">
      <alignment horizontal="right" vertical="center"/>
    </xf>
    <xf numFmtId="39" fontId="6" fillId="0" borderId="7" xfId="11" applyNumberFormat="1" applyFont="1" applyBorder="1" applyAlignment="1">
      <alignment horizontal="center" vertical="center" wrapText="1"/>
    </xf>
    <xf numFmtId="39" fontId="6" fillId="0" borderId="8" xfId="11" applyNumberFormat="1" applyFont="1" applyBorder="1" applyAlignment="1">
      <alignment horizontal="center" vertical="center" wrapText="1"/>
    </xf>
    <xf numFmtId="39" fontId="6" fillId="0" borderId="9" xfId="11" applyNumberFormat="1" applyFont="1" applyBorder="1" applyAlignment="1">
      <alignment horizontal="center" vertical="center" wrapText="1"/>
    </xf>
    <xf numFmtId="0" fontId="16" fillId="6" borderId="0" xfId="0" applyFont="1" applyFill="1" applyAlignment="1">
      <alignment horizontal="right" vertical="center"/>
    </xf>
    <xf numFmtId="177" fontId="17" fillId="6" borderId="0" xfId="1" applyNumberFormat="1" applyFont="1" applyFill="1" applyBorder="1" applyAlignment="1">
      <alignment horizontal="right" vertical="center"/>
    </xf>
  </cellXfs>
  <cellStyles count="15">
    <cellStyle name="Normal_商务会议及团队差旅报价表20070807" xfId="2"/>
    <cellStyle name="百分比 2" xfId="3"/>
    <cellStyle name="常规" xfId="0" builtinId="0"/>
    <cellStyle name="常规 2" xfId="4"/>
    <cellStyle name="常规 2 2" xfId="5"/>
    <cellStyle name="常规 2 2 2 2" xfId="6"/>
    <cellStyle name="常规 3 2" xfId="7"/>
    <cellStyle name="常规_flash" xfId="8"/>
    <cellStyle name="常规_长城会短信相关活动报价1016" xfId="9"/>
    <cellStyle name="千位分隔" xfId="1" builtinId="3"/>
    <cellStyle name="千位分隔 2" xfId="10"/>
    <cellStyle name="千位分隔 2 3" xfId="11"/>
    <cellStyle name="千位分隔 2 3 2" xfId="12"/>
    <cellStyle name="千位分隔 3" xfId="13"/>
    <cellStyle name="样式 1" xfId="14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6"/>
  <sheetViews>
    <sheetView tabSelected="1" topLeftCell="A4" zoomScale="128" zoomScaleNormal="128" workbookViewId="0">
      <selection activeCell="D16" sqref="D16"/>
    </sheetView>
  </sheetViews>
  <sheetFormatPr defaultColWidth="8.875" defaultRowHeight="14.25" x14ac:dyDescent="0.15"/>
  <cols>
    <col min="1" max="1" width="5.25" customWidth="1"/>
    <col min="2" max="2" width="26.125" customWidth="1"/>
    <col min="3" max="3" width="32" customWidth="1"/>
    <col min="4" max="4" width="42.375" customWidth="1"/>
  </cols>
  <sheetData>
    <row r="1" spans="2:3" ht="37.5" customHeight="1" x14ac:dyDescent="0.15">
      <c r="B1" s="36" t="s">
        <v>0</v>
      </c>
      <c r="C1" s="36"/>
    </row>
    <row r="2" spans="2:3" ht="16.5" x14ac:dyDescent="0.35">
      <c r="B2" s="1" t="s">
        <v>1</v>
      </c>
      <c r="C2" s="2" t="s">
        <v>2</v>
      </c>
    </row>
    <row r="3" spans="2:3" ht="16.5" x14ac:dyDescent="0.35">
      <c r="B3" s="1" t="s">
        <v>3</v>
      </c>
      <c r="C3" s="2" t="s">
        <v>4</v>
      </c>
    </row>
    <row r="4" spans="2:3" s="23" customFormat="1" ht="16.5" customHeight="1" x14ac:dyDescent="0.15">
      <c r="B4" s="6" t="s">
        <v>5</v>
      </c>
      <c r="C4" s="7" t="s">
        <v>6</v>
      </c>
    </row>
    <row r="5" spans="2:3" s="23" customFormat="1" ht="16.5" customHeight="1" x14ac:dyDescent="0.15">
      <c r="B5" s="6" t="s">
        <v>7</v>
      </c>
      <c r="C5" s="8">
        <v>45574</v>
      </c>
    </row>
    <row r="6" spans="2:3" s="23" customFormat="1" ht="16.5" customHeight="1" x14ac:dyDescent="0.15">
      <c r="B6" s="9"/>
      <c r="C6" s="9"/>
    </row>
    <row r="7" spans="2:3" s="23" customFormat="1" ht="14.45" customHeight="1" x14ac:dyDescent="0.15">
      <c r="B7" s="10" t="s">
        <v>8</v>
      </c>
      <c r="C7" s="19" t="s">
        <v>9</v>
      </c>
    </row>
    <row r="8" spans="2:3" s="23" customFormat="1" ht="12.95" customHeight="1" x14ac:dyDescent="0.15">
      <c r="B8" s="37" t="s">
        <v>10</v>
      </c>
      <c r="C8" s="38"/>
    </row>
    <row r="9" spans="2:3" ht="12.95" customHeight="1" x14ac:dyDescent="0.15">
      <c r="B9" s="26" t="s">
        <v>11</v>
      </c>
      <c r="C9" s="27">
        <f>Medical!I17</f>
        <v>89220</v>
      </c>
    </row>
    <row r="10" spans="2:3" ht="12.95" customHeight="1" x14ac:dyDescent="0.15">
      <c r="B10" s="37" t="s">
        <v>12</v>
      </c>
      <c r="C10" s="38"/>
    </row>
    <row r="11" spans="2:3" ht="12.95" customHeight="1" x14ac:dyDescent="0.15">
      <c r="B11" s="26" t="s">
        <v>11</v>
      </c>
      <c r="C11" s="27">
        <f>Creative!I14</f>
        <v>29200</v>
      </c>
    </row>
    <row r="12" spans="2:3" ht="12.95" customHeight="1" x14ac:dyDescent="0.15">
      <c r="B12" s="37" t="s">
        <v>13</v>
      </c>
      <c r="C12" s="38"/>
    </row>
    <row r="13" spans="2:3" ht="12.95" customHeight="1" x14ac:dyDescent="0.15">
      <c r="B13" s="26" t="s">
        <v>11</v>
      </c>
      <c r="C13" s="27">
        <f>Video!I18</f>
        <v>207500</v>
      </c>
    </row>
    <row r="14" spans="2:3" ht="5.25" customHeight="1" x14ac:dyDescent="0.15">
      <c r="B14" s="39"/>
      <c r="C14" s="40"/>
    </row>
    <row r="15" spans="2:3" ht="12.95" customHeight="1" x14ac:dyDescent="0.15">
      <c r="B15" s="28" t="s">
        <v>11</v>
      </c>
      <c r="C15" s="29">
        <f>C9+C11+C13</f>
        <v>325920</v>
      </c>
    </row>
    <row r="16" spans="2:3" ht="12.95" customHeight="1" x14ac:dyDescent="0.15">
      <c r="B16" s="28" t="s">
        <v>14</v>
      </c>
      <c r="C16" s="29">
        <f>C15*0.06</f>
        <v>19555.2</v>
      </c>
    </row>
    <row r="17" spans="2:3" ht="12.95" customHeight="1" x14ac:dyDescent="0.15">
      <c r="B17" s="30" t="s">
        <v>15</v>
      </c>
      <c r="C17" s="31">
        <f>C15+C16</f>
        <v>345475.2</v>
      </c>
    </row>
    <row r="18" spans="2:3" ht="18" x14ac:dyDescent="0.15">
      <c r="B18" s="32"/>
      <c r="C18" s="33"/>
    </row>
    <row r="19" spans="2:3" ht="16.5" x14ac:dyDescent="0.15">
      <c r="B19" s="57" t="s">
        <v>74</v>
      </c>
      <c r="C19" s="58">
        <f>C17/1.06*0.9</f>
        <v>293328</v>
      </c>
    </row>
    <row r="21" spans="2:3" ht="16.5" x14ac:dyDescent="0.35">
      <c r="B21" s="34"/>
    </row>
    <row r="22" spans="2:3" x14ac:dyDescent="0.2">
      <c r="B22" s="35"/>
    </row>
    <row r="23" spans="2:3" x14ac:dyDescent="0.2">
      <c r="B23" s="35"/>
    </row>
    <row r="24" spans="2:3" x14ac:dyDescent="0.2">
      <c r="B24" s="35"/>
    </row>
    <row r="25" spans="2:3" x14ac:dyDescent="0.2">
      <c r="B25" s="35"/>
    </row>
    <row r="26" spans="2:3" x14ac:dyDescent="0.2">
      <c r="B26" s="35"/>
    </row>
  </sheetData>
  <mergeCells count="5">
    <mergeCell ref="B1:C1"/>
    <mergeCell ref="B8:C8"/>
    <mergeCell ref="B10:C10"/>
    <mergeCell ref="B12:C12"/>
    <mergeCell ref="B14:C14"/>
  </mergeCells>
  <phoneticPr fontId="15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workbookViewId="0">
      <selection activeCell="C5" sqref="C5"/>
    </sheetView>
  </sheetViews>
  <sheetFormatPr defaultColWidth="8.875" defaultRowHeight="14.25" x14ac:dyDescent="0.15"/>
  <cols>
    <col min="1" max="1" width="5.25" customWidth="1"/>
    <col min="2" max="2" width="32.75" customWidth="1"/>
    <col min="3" max="3" width="48.25" style="24" customWidth="1"/>
    <col min="4" max="4" width="18" style="24" customWidth="1"/>
    <col min="5" max="5" width="15.75" style="24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36" t="s">
        <v>16</v>
      </c>
      <c r="C1" s="36"/>
      <c r="D1" s="36"/>
      <c r="E1" s="36"/>
      <c r="F1" s="36"/>
      <c r="G1" s="36"/>
      <c r="H1" s="36"/>
      <c r="I1" s="36"/>
    </row>
    <row r="2" spans="2:9" ht="16.5" x14ac:dyDescent="0.35">
      <c r="B2" s="1" t="s">
        <v>1</v>
      </c>
      <c r="C2" s="2" t="s">
        <v>2</v>
      </c>
      <c r="D2" s="3"/>
      <c r="E2" s="3"/>
      <c r="F2" s="4"/>
      <c r="G2" s="4"/>
      <c r="H2" s="4"/>
      <c r="I2" s="4"/>
    </row>
    <row r="3" spans="2:9" ht="16.5" x14ac:dyDescent="0.35">
      <c r="B3" s="1" t="s">
        <v>3</v>
      </c>
      <c r="C3" s="2" t="s">
        <v>4</v>
      </c>
      <c r="D3" s="5"/>
      <c r="E3" s="5"/>
      <c r="F3" s="4"/>
      <c r="G3" s="4"/>
      <c r="H3" s="4"/>
      <c r="I3" s="4"/>
    </row>
    <row r="4" spans="2:9" s="23" customFormat="1" ht="16.5" customHeight="1" x14ac:dyDescent="0.15">
      <c r="B4" s="6" t="s">
        <v>5</v>
      </c>
      <c r="C4" s="7" t="s">
        <v>6</v>
      </c>
      <c r="D4" s="6"/>
      <c r="E4" s="6"/>
      <c r="F4" s="6"/>
      <c r="G4" s="6"/>
      <c r="H4" s="6"/>
      <c r="I4" s="6"/>
    </row>
    <row r="5" spans="2:9" s="23" customFormat="1" ht="16.5" customHeight="1" x14ac:dyDescent="0.15">
      <c r="B5" s="6" t="s">
        <v>7</v>
      </c>
      <c r="C5" s="8">
        <v>45574</v>
      </c>
      <c r="D5" s="6"/>
      <c r="E5" s="6"/>
      <c r="F5" s="6"/>
      <c r="G5" s="6"/>
      <c r="H5" s="6"/>
      <c r="I5" s="6"/>
    </row>
    <row r="6" spans="2:9" s="23" customFormat="1" ht="16.5" customHeight="1" x14ac:dyDescent="0.15">
      <c r="B6" s="9"/>
      <c r="C6" s="9"/>
      <c r="D6" s="9"/>
      <c r="E6" s="9"/>
      <c r="F6" s="9"/>
      <c r="G6" s="9"/>
      <c r="H6" s="9"/>
      <c r="I6" s="9"/>
    </row>
    <row r="7" spans="2:9" s="23" customFormat="1" ht="30" x14ac:dyDescent="0.15">
      <c r="B7" s="10" t="s">
        <v>8</v>
      </c>
      <c r="C7" s="11" t="s">
        <v>17</v>
      </c>
      <c r="D7" s="11" t="s">
        <v>18</v>
      </c>
      <c r="E7" s="11" t="s">
        <v>19</v>
      </c>
      <c r="F7" s="12" t="s">
        <v>20</v>
      </c>
      <c r="G7" s="12" t="s">
        <v>21</v>
      </c>
      <c r="H7" s="12" t="s">
        <v>22</v>
      </c>
      <c r="I7" s="19" t="s">
        <v>23</v>
      </c>
    </row>
    <row r="8" spans="2:9" s="23" customFormat="1" ht="17.25" customHeight="1" x14ac:dyDescent="0.15">
      <c r="B8" s="45" t="s">
        <v>24</v>
      </c>
      <c r="C8" s="46"/>
      <c r="D8" s="46"/>
      <c r="E8" s="46"/>
      <c r="F8" s="46"/>
      <c r="G8" s="46"/>
      <c r="H8" s="46"/>
      <c r="I8" s="47"/>
    </row>
    <row r="9" spans="2:9" ht="46.5" customHeight="1" x14ac:dyDescent="0.15">
      <c r="B9" s="13" t="s">
        <v>25</v>
      </c>
      <c r="C9" s="14" t="s">
        <v>26</v>
      </c>
      <c r="D9" s="44" t="s">
        <v>27</v>
      </c>
      <c r="E9" s="18"/>
      <c r="F9" s="16">
        <v>657</v>
      </c>
      <c r="G9" s="17" t="s">
        <v>28</v>
      </c>
      <c r="H9" s="17">
        <v>30</v>
      </c>
      <c r="I9" s="20">
        <f>F9*H9</f>
        <v>19710</v>
      </c>
    </row>
    <row r="10" spans="2:9" x14ac:dyDescent="0.15">
      <c r="B10" s="13" t="s">
        <v>29</v>
      </c>
      <c r="C10" s="25" t="s">
        <v>30</v>
      </c>
      <c r="D10" s="44"/>
      <c r="E10" s="18"/>
      <c r="F10" s="16">
        <v>450</v>
      </c>
      <c r="G10" s="17" t="s">
        <v>31</v>
      </c>
      <c r="H10" s="17">
        <v>1</v>
      </c>
      <c r="I10" s="20">
        <f>F10*H10</f>
        <v>450</v>
      </c>
    </row>
    <row r="11" spans="2:9" x14ac:dyDescent="0.15">
      <c r="B11" s="13" t="s">
        <v>32</v>
      </c>
      <c r="C11" s="25" t="s">
        <v>33</v>
      </c>
      <c r="D11" s="44"/>
      <c r="E11" s="18"/>
      <c r="F11" s="16">
        <v>100</v>
      </c>
      <c r="G11" s="17" t="s">
        <v>28</v>
      </c>
      <c r="H11" s="17">
        <v>30</v>
      </c>
      <c r="I11" s="20">
        <f>F11*H11</f>
        <v>3000</v>
      </c>
    </row>
    <row r="12" spans="2:9" ht="16.5" x14ac:dyDescent="0.15">
      <c r="B12" s="48" t="s">
        <v>34</v>
      </c>
      <c r="C12" s="49"/>
      <c r="D12" s="49"/>
      <c r="E12" s="49"/>
      <c r="F12" s="49"/>
      <c r="G12" s="49"/>
      <c r="H12" s="50"/>
      <c r="I12" s="21">
        <f>SUM(I9:I11)*2</f>
        <v>46320</v>
      </c>
    </row>
    <row r="13" spans="2:9" ht="15" x14ac:dyDescent="0.15">
      <c r="B13" s="45" t="s">
        <v>35</v>
      </c>
      <c r="C13" s="46"/>
      <c r="D13" s="46"/>
      <c r="E13" s="46"/>
      <c r="F13" s="46"/>
      <c r="G13" s="46"/>
      <c r="H13" s="46"/>
      <c r="I13" s="47"/>
    </row>
    <row r="14" spans="2:9" x14ac:dyDescent="0.15">
      <c r="B14" s="13" t="s">
        <v>36</v>
      </c>
      <c r="C14" s="14" t="s">
        <v>37</v>
      </c>
      <c r="D14" s="44" t="s">
        <v>27</v>
      </c>
      <c r="E14" s="18"/>
      <c r="F14" s="16">
        <v>800</v>
      </c>
      <c r="G14" s="17" t="s">
        <v>28</v>
      </c>
      <c r="H14" s="17">
        <v>10</v>
      </c>
      <c r="I14" s="20">
        <f t="shared" ref="I14" si="0">F14*H14</f>
        <v>8000</v>
      </c>
    </row>
    <row r="15" spans="2:9" x14ac:dyDescent="0.15">
      <c r="B15" s="13" t="s">
        <v>38</v>
      </c>
      <c r="C15" s="14" t="s">
        <v>39</v>
      </c>
      <c r="D15" s="44"/>
      <c r="E15" s="18"/>
      <c r="F15" s="16">
        <v>630</v>
      </c>
      <c r="G15" s="17" t="s">
        <v>28</v>
      </c>
      <c r="H15" s="17">
        <v>10</v>
      </c>
      <c r="I15" s="20">
        <f>H15*F15</f>
        <v>6300</v>
      </c>
    </row>
    <row r="16" spans="2:9" ht="16.5" x14ac:dyDescent="0.15">
      <c r="B16" s="48" t="s">
        <v>40</v>
      </c>
      <c r="C16" s="49"/>
      <c r="D16" s="49"/>
      <c r="E16" s="49"/>
      <c r="F16" s="49"/>
      <c r="G16" s="49"/>
      <c r="H16" s="50"/>
      <c r="I16" s="21">
        <f>SUM(I14:I15)*3</f>
        <v>42900</v>
      </c>
    </row>
    <row r="17" spans="2:9" ht="16.5" x14ac:dyDescent="0.15">
      <c r="B17" s="41" t="s">
        <v>11</v>
      </c>
      <c r="C17" s="42"/>
      <c r="D17" s="42"/>
      <c r="E17" s="42"/>
      <c r="F17" s="42"/>
      <c r="G17" s="42"/>
      <c r="H17" s="43"/>
      <c r="I17" s="22">
        <f>I12+I16</f>
        <v>89220</v>
      </c>
    </row>
  </sheetData>
  <mergeCells count="8">
    <mergeCell ref="B17:H17"/>
    <mergeCell ref="D9:D11"/>
    <mergeCell ref="D14:D15"/>
    <mergeCell ref="B1:I1"/>
    <mergeCell ref="B8:I8"/>
    <mergeCell ref="B12:H12"/>
    <mergeCell ref="B13:I13"/>
    <mergeCell ref="B16:H16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C5" sqref="C5"/>
    </sheetView>
  </sheetViews>
  <sheetFormatPr defaultColWidth="9" defaultRowHeight="14.25" x14ac:dyDescent="0.15"/>
  <cols>
    <col min="1" max="1" width="6.125" customWidth="1"/>
    <col min="2" max="2" width="28" customWidth="1"/>
    <col min="3" max="3" width="42.25" customWidth="1"/>
    <col min="4" max="4" width="16.25" customWidth="1"/>
    <col min="5" max="5" width="8.25" customWidth="1"/>
    <col min="6" max="6" width="10.875" customWidth="1"/>
    <col min="9" max="9" width="11.625" customWidth="1"/>
  </cols>
  <sheetData>
    <row r="1" spans="2:9" ht="40.5" x14ac:dyDescent="0.15">
      <c r="B1" s="36" t="s">
        <v>41</v>
      </c>
      <c r="C1" s="36"/>
      <c r="D1" s="36"/>
      <c r="E1" s="36"/>
      <c r="F1" s="36"/>
      <c r="G1" s="36"/>
      <c r="H1" s="36"/>
      <c r="I1" s="36"/>
    </row>
    <row r="2" spans="2:9" ht="16.5" x14ac:dyDescent="0.35">
      <c r="B2" s="1" t="s">
        <v>1</v>
      </c>
      <c r="C2" s="2" t="s">
        <v>2</v>
      </c>
      <c r="D2" s="3"/>
      <c r="E2" s="3"/>
      <c r="F2" s="4"/>
      <c r="G2" s="4"/>
      <c r="H2" s="4"/>
      <c r="I2" s="4"/>
    </row>
    <row r="3" spans="2:9" ht="16.5" x14ac:dyDescent="0.35">
      <c r="B3" s="1" t="s">
        <v>3</v>
      </c>
      <c r="C3" s="2" t="s">
        <v>4</v>
      </c>
      <c r="D3" s="5"/>
      <c r="E3" s="5"/>
      <c r="F3" s="4"/>
      <c r="G3" s="4"/>
      <c r="H3" s="4"/>
      <c r="I3" s="4"/>
    </row>
    <row r="4" spans="2:9" ht="16.5" x14ac:dyDescent="0.15">
      <c r="B4" s="6" t="s">
        <v>5</v>
      </c>
      <c r="C4" s="7" t="s">
        <v>6</v>
      </c>
      <c r="D4" s="6"/>
      <c r="E4" s="6"/>
      <c r="F4" s="6"/>
      <c r="G4" s="6"/>
      <c r="H4" s="6"/>
      <c r="I4" s="6"/>
    </row>
    <row r="5" spans="2:9" ht="16.5" x14ac:dyDescent="0.15">
      <c r="B5" s="6" t="s">
        <v>7</v>
      </c>
      <c r="C5" s="8">
        <v>45574</v>
      </c>
      <c r="D5" s="6"/>
      <c r="E5" s="6"/>
      <c r="F5" s="6"/>
      <c r="G5" s="6"/>
      <c r="H5" s="6"/>
      <c r="I5" s="6"/>
    </row>
    <row r="6" spans="2:9" ht="16.5" x14ac:dyDescent="0.15">
      <c r="B6" s="9"/>
      <c r="C6" s="9"/>
      <c r="D6" s="9"/>
      <c r="E6" s="9"/>
      <c r="F6" s="9"/>
      <c r="G6" s="9"/>
      <c r="H6" s="9"/>
      <c r="I6" s="9"/>
    </row>
    <row r="7" spans="2:9" ht="30" customHeight="1" x14ac:dyDescent="0.15">
      <c r="B7" s="10" t="s">
        <v>8</v>
      </c>
      <c r="C7" s="11" t="s">
        <v>17</v>
      </c>
      <c r="D7" s="11" t="s">
        <v>18</v>
      </c>
      <c r="E7" s="11" t="s">
        <v>19</v>
      </c>
      <c r="F7" s="12" t="s">
        <v>20</v>
      </c>
      <c r="G7" s="12" t="s">
        <v>21</v>
      </c>
      <c r="H7" s="12" t="s">
        <v>22</v>
      </c>
      <c r="I7" s="19" t="s">
        <v>23</v>
      </c>
    </row>
    <row r="8" spans="2:9" ht="15" x14ac:dyDescent="0.15">
      <c r="B8" s="45" t="s">
        <v>42</v>
      </c>
      <c r="C8" s="46"/>
      <c r="D8" s="46"/>
      <c r="E8" s="46"/>
      <c r="F8" s="46"/>
      <c r="G8" s="46"/>
      <c r="H8" s="46"/>
      <c r="I8" s="47"/>
    </row>
    <row r="9" spans="2:9" ht="14.25" customHeight="1" x14ac:dyDescent="0.15">
      <c r="B9" s="13" t="s">
        <v>43</v>
      </c>
      <c r="C9" s="14" t="s">
        <v>44</v>
      </c>
      <c r="D9" s="18" t="s">
        <v>27</v>
      </c>
      <c r="E9" s="18"/>
      <c r="F9" s="16">
        <v>1000</v>
      </c>
      <c r="G9" s="17" t="s">
        <v>45</v>
      </c>
      <c r="H9" s="17">
        <v>10</v>
      </c>
      <c r="I9" s="20">
        <f>F9*H9</f>
        <v>10000</v>
      </c>
    </row>
    <row r="10" spans="2:9" ht="14.25" customHeight="1" x14ac:dyDescent="0.15">
      <c r="B10" s="48" t="s">
        <v>46</v>
      </c>
      <c r="C10" s="49"/>
      <c r="D10" s="49"/>
      <c r="E10" s="49"/>
      <c r="F10" s="49"/>
      <c r="G10" s="49"/>
      <c r="H10" s="50"/>
      <c r="I10" s="21">
        <f>SUM(I9:I9)</f>
        <v>10000</v>
      </c>
    </row>
    <row r="11" spans="2:9" ht="15" x14ac:dyDescent="0.15">
      <c r="B11" s="45" t="s">
        <v>47</v>
      </c>
      <c r="C11" s="46"/>
      <c r="D11" s="46"/>
      <c r="E11" s="46"/>
      <c r="F11" s="46"/>
      <c r="G11" s="46"/>
      <c r="H11" s="46"/>
      <c r="I11" s="47"/>
    </row>
    <row r="12" spans="2:9" ht="14.25" customHeight="1" x14ac:dyDescent="0.15">
      <c r="B12" s="13" t="s">
        <v>48</v>
      </c>
      <c r="C12" s="14" t="s">
        <v>49</v>
      </c>
      <c r="D12" s="18" t="s">
        <v>27</v>
      </c>
      <c r="E12" s="18"/>
      <c r="F12" s="16">
        <v>6400</v>
      </c>
      <c r="G12" s="17" t="s">
        <v>50</v>
      </c>
      <c r="H12" s="17">
        <v>3</v>
      </c>
      <c r="I12" s="20">
        <f t="shared" ref="I12" si="0">F12*H12</f>
        <v>19200</v>
      </c>
    </row>
    <row r="13" spans="2:9" ht="14.25" customHeight="1" x14ac:dyDescent="0.15">
      <c r="B13" s="48" t="s">
        <v>46</v>
      </c>
      <c r="C13" s="49"/>
      <c r="D13" s="49"/>
      <c r="E13" s="49"/>
      <c r="F13" s="49"/>
      <c r="G13" s="49"/>
      <c r="H13" s="50"/>
      <c r="I13" s="21">
        <f>SUM(I12:I12)</f>
        <v>19200</v>
      </c>
    </row>
    <row r="14" spans="2:9" ht="16.5" x14ac:dyDescent="0.15">
      <c r="B14" s="41" t="s">
        <v>11</v>
      </c>
      <c r="C14" s="42"/>
      <c r="D14" s="42"/>
      <c r="E14" s="42"/>
      <c r="F14" s="42"/>
      <c r="G14" s="42"/>
      <c r="H14" s="43"/>
      <c r="I14" s="22">
        <f>I10+I13</f>
        <v>29200</v>
      </c>
    </row>
  </sheetData>
  <mergeCells count="6">
    <mergeCell ref="B14:H14"/>
    <mergeCell ref="B1:I1"/>
    <mergeCell ref="B8:I8"/>
    <mergeCell ref="B10:H10"/>
    <mergeCell ref="B11:I11"/>
    <mergeCell ref="B13:H13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zoomScale="90" zoomScaleNormal="90" workbookViewId="0">
      <selection activeCell="I18" sqref="I18"/>
    </sheetView>
  </sheetViews>
  <sheetFormatPr defaultColWidth="9" defaultRowHeight="14.25" x14ac:dyDescent="0.15"/>
  <cols>
    <col min="1" max="1" width="7.25" customWidth="1"/>
    <col min="2" max="2" width="28" customWidth="1"/>
    <col min="3" max="3" width="36.875" customWidth="1"/>
    <col min="4" max="4" width="18.75" customWidth="1"/>
    <col min="5" max="5" width="12.25" customWidth="1"/>
    <col min="6" max="6" width="10.875" customWidth="1"/>
    <col min="9" max="9" width="13.375" customWidth="1"/>
  </cols>
  <sheetData>
    <row r="1" spans="2:9" ht="40.5" x14ac:dyDescent="0.15">
      <c r="B1" s="36" t="s">
        <v>51</v>
      </c>
      <c r="C1" s="36"/>
      <c r="D1" s="36"/>
      <c r="E1" s="36"/>
      <c r="F1" s="36"/>
      <c r="G1" s="36"/>
      <c r="H1" s="36"/>
      <c r="I1" s="36"/>
    </row>
    <row r="2" spans="2:9" ht="16.5" x14ac:dyDescent="0.35">
      <c r="B2" s="1" t="s">
        <v>1</v>
      </c>
      <c r="C2" s="2" t="s">
        <v>2</v>
      </c>
      <c r="D2" s="3"/>
      <c r="E2" s="3"/>
      <c r="F2" s="4"/>
      <c r="G2" s="4"/>
      <c r="H2" s="4"/>
      <c r="I2" s="4"/>
    </row>
    <row r="3" spans="2:9" ht="16.5" x14ac:dyDescent="0.35">
      <c r="B3" s="1" t="s">
        <v>3</v>
      </c>
      <c r="C3" s="2" t="s">
        <v>4</v>
      </c>
      <c r="D3" s="5"/>
      <c r="E3" s="5"/>
      <c r="F3" s="4"/>
      <c r="G3" s="4"/>
      <c r="H3" s="4"/>
      <c r="I3" s="4"/>
    </row>
    <row r="4" spans="2:9" ht="16.5" x14ac:dyDescent="0.15">
      <c r="B4" s="6" t="s">
        <v>5</v>
      </c>
      <c r="C4" s="7" t="s">
        <v>6</v>
      </c>
      <c r="D4" s="6"/>
      <c r="E4" s="6"/>
      <c r="F4" s="6"/>
      <c r="G4" s="6"/>
      <c r="H4" s="6"/>
      <c r="I4" s="6"/>
    </row>
    <row r="5" spans="2:9" ht="16.5" x14ac:dyDescent="0.15">
      <c r="B5" s="6" t="s">
        <v>7</v>
      </c>
      <c r="C5" s="8">
        <v>45574</v>
      </c>
      <c r="D5" s="6"/>
      <c r="E5" s="6"/>
      <c r="F5" s="6"/>
      <c r="G5" s="6"/>
      <c r="H5" s="6"/>
      <c r="I5" s="6"/>
    </row>
    <row r="6" spans="2:9" ht="16.5" x14ac:dyDescent="0.15">
      <c r="B6" s="9"/>
      <c r="C6" s="9"/>
      <c r="D6" s="9"/>
      <c r="E6" s="9"/>
      <c r="F6" s="9"/>
      <c r="G6" s="9"/>
      <c r="H6" s="9"/>
      <c r="I6" s="9"/>
    </row>
    <row r="7" spans="2:9" ht="30" customHeight="1" x14ac:dyDescent="0.15">
      <c r="B7" s="10" t="s">
        <v>8</v>
      </c>
      <c r="C7" s="11" t="s">
        <v>17</v>
      </c>
      <c r="D7" s="11" t="s">
        <v>18</v>
      </c>
      <c r="E7" s="11" t="s">
        <v>19</v>
      </c>
      <c r="F7" s="12" t="s">
        <v>20</v>
      </c>
      <c r="G7" s="12" t="s">
        <v>21</v>
      </c>
      <c r="H7" s="12" t="s">
        <v>22</v>
      </c>
      <c r="I7" s="19" t="s">
        <v>23</v>
      </c>
    </row>
    <row r="8" spans="2:9" ht="15" customHeight="1" x14ac:dyDescent="0.15">
      <c r="B8" s="45" t="s">
        <v>52</v>
      </c>
      <c r="C8" s="46"/>
      <c r="D8" s="46"/>
      <c r="E8" s="46"/>
      <c r="F8" s="46"/>
      <c r="G8" s="46"/>
      <c r="H8" s="46"/>
      <c r="I8" s="47"/>
    </row>
    <row r="9" spans="2:9" ht="42.95" customHeight="1" x14ac:dyDescent="0.15">
      <c r="B9" s="13" t="s">
        <v>53</v>
      </c>
      <c r="C9" s="14" t="s">
        <v>54</v>
      </c>
      <c r="D9" s="54" t="s">
        <v>27</v>
      </c>
      <c r="E9" s="15"/>
      <c r="F9" s="16">
        <v>2800</v>
      </c>
      <c r="G9" s="17" t="s">
        <v>55</v>
      </c>
      <c r="H9" s="17">
        <v>10</v>
      </c>
      <c r="I9" s="20">
        <f t="shared" ref="I9:I14" si="0">F9*H9</f>
        <v>28000</v>
      </c>
    </row>
    <row r="10" spans="2:9" ht="30.95" customHeight="1" x14ac:dyDescent="0.15">
      <c r="B10" s="13" t="s">
        <v>56</v>
      </c>
      <c r="C10" s="14" t="s">
        <v>57</v>
      </c>
      <c r="D10" s="55"/>
      <c r="E10" s="18"/>
      <c r="F10" s="16">
        <v>500</v>
      </c>
      <c r="G10" s="17" t="s">
        <v>58</v>
      </c>
      <c r="H10" s="17">
        <f>8*10</f>
        <v>80</v>
      </c>
      <c r="I10" s="20">
        <f t="shared" si="0"/>
        <v>40000</v>
      </c>
    </row>
    <row r="11" spans="2:9" ht="21" customHeight="1" x14ac:dyDescent="0.15">
      <c r="B11" s="13" t="s">
        <v>59</v>
      </c>
      <c r="C11" s="14" t="s">
        <v>60</v>
      </c>
      <c r="D11" s="55"/>
      <c r="E11" s="18"/>
      <c r="F11" s="16">
        <v>2500</v>
      </c>
      <c r="G11" s="17" t="s">
        <v>61</v>
      </c>
      <c r="H11" s="17">
        <v>10</v>
      </c>
      <c r="I11" s="20">
        <f t="shared" si="0"/>
        <v>25000</v>
      </c>
    </row>
    <row r="12" spans="2:9" ht="23.1" customHeight="1" x14ac:dyDescent="0.15">
      <c r="B12" s="13" t="s">
        <v>62</v>
      </c>
      <c r="C12" s="14" t="s">
        <v>63</v>
      </c>
      <c r="D12" s="55"/>
      <c r="E12" s="18"/>
      <c r="F12" s="16">
        <v>1300</v>
      </c>
      <c r="G12" s="17" t="s">
        <v>61</v>
      </c>
      <c r="H12" s="17">
        <v>10</v>
      </c>
      <c r="I12" s="20">
        <f t="shared" si="0"/>
        <v>13000</v>
      </c>
    </row>
    <row r="13" spans="2:9" ht="23.1" customHeight="1" x14ac:dyDescent="0.15">
      <c r="B13" s="13" t="s">
        <v>64</v>
      </c>
      <c r="C13" s="14" t="s">
        <v>65</v>
      </c>
      <c r="D13" s="55"/>
      <c r="E13" s="18"/>
      <c r="F13" s="16">
        <v>230</v>
      </c>
      <c r="G13" s="17" t="s">
        <v>66</v>
      </c>
      <c r="H13" s="17">
        <v>250</v>
      </c>
      <c r="I13" s="20">
        <f t="shared" si="0"/>
        <v>57500</v>
      </c>
    </row>
    <row r="14" spans="2:9" ht="18.95" customHeight="1" x14ac:dyDescent="0.15">
      <c r="B14" s="13" t="s">
        <v>67</v>
      </c>
      <c r="C14" s="14" t="s">
        <v>68</v>
      </c>
      <c r="D14" s="55"/>
      <c r="E14" s="18"/>
      <c r="F14" s="16">
        <v>1500</v>
      </c>
      <c r="G14" s="17" t="s">
        <v>69</v>
      </c>
      <c r="H14" s="17">
        <v>10</v>
      </c>
      <c r="I14" s="20">
        <f t="shared" si="0"/>
        <v>15000</v>
      </c>
    </row>
    <row r="15" spans="2:9" ht="20.100000000000001" customHeight="1" x14ac:dyDescent="0.15">
      <c r="B15" s="13" t="s">
        <v>70</v>
      </c>
      <c r="C15" s="14" t="s">
        <v>71</v>
      </c>
      <c r="D15" s="55"/>
      <c r="E15" s="18"/>
      <c r="F15" s="16">
        <v>1700</v>
      </c>
      <c r="G15" s="17" t="s">
        <v>69</v>
      </c>
      <c r="H15" s="17">
        <v>10</v>
      </c>
      <c r="I15" s="20">
        <f>F15*H15</f>
        <v>17000</v>
      </c>
    </row>
    <row r="16" spans="2:9" ht="21" customHeight="1" x14ac:dyDescent="0.15">
      <c r="B16" s="13" t="s">
        <v>72</v>
      </c>
      <c r="C16" s="14" t="s">
        <v>72</v>
      </c>
      <c r="D16" s="56"/>
      <c r="E16" s="18"/>
      <c r="F16" s="16">
        <v>400</v>
      </c>
      <c r="G16" s="17" t="s">
        <v>73</v>
      </c>
      <c r="H16" s="17">
        <v>30</v>
      </c>
      <c r="I16" s="20">
        <f>F16*H16</f>
        <v>12000</v>
      </c>
    </row>
    <row r="17" spans="2:9" ht="15" customHeight="1" x14ac:dyDescent="0.15">
      <c r="B17" s="51" t="s">
        <v>46</v>
      </c>
      <c r="C17" s="52"/>
      <c r="D17" s="52"/>
      <c r="E17" s="52"/>
      <c r="F17" s="52"/>
      <c r="G17" s="52"/>
      <c r="H17" s="53"/>
      <c r="I17" s="21">
        <f>SUM(I9:I16)</f>
        <v>207500</v>
      </c>
    </row>
    <row r="18" spans="2:9" ht="15" customHeight="1" x14ac:dyDescent="0.15">
      <c r="B18" s="41" t="s">
        <v>11</v>
      </c>
      <c r="C18" s="42"/>
      <c r="D18" s="42"/>
      <c r="E18" s="42"/>
      <c r="F18" s="42"/>
      <c r="G18" s="42"/>
      <c r="H18" s="43"/>
      <c r="I18" s="22">
        <f>I17</f>
        <v>207500</v>
      </c>
    </row>
  </sheetData>
  <mergeCells count="5">
    <mergeCell ref="B1:I1"/>
    <mergeCell ref="B8:I8"/>
    <mergeCell ref="B17:H17"/>
    <mergeCell ref="B18:H18"/>
    <mergeCell ref="D9:D16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Video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2024-08-08T04:55:00Z</cp:lastPrinted>
  <dcterms:created xsi:type="dcterms:W3CDTF">2016-07-03T01:42:00Z</dcterms:created>
  <dcterms:modified xsi:type="dcterms:W3CDTF">2024-12-10T02:17:17Z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EFFB8C5ABBE047CBB0A13C39D073F6AF_13</vt:lpwstr>
  </property>
</Properties>
</file>