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ueen.liu\Desktop\民营项目\12. 郑州11.10\9. 麦田-慧医报价&amp;合同\"/>
    </mc:Choice>
  </mc:AlternateContent>
  <bookViews>
    <workbookView xWindow="0" yWindow="0" windowWidth="21510" windowHeight="8145"/>
  </bookViews>
  <sheets>
    <sheet name="麦田报价" sheetId="1" r:id="rId1"/>
    <sheet name="搭建差价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N32" i="2" l="1"/>
  <c r="M32" i="2"/>
  <c r="H32" i="2"/>
  <c r="M31" i="2"/>
  <c r="N31" i="2" s="1"/>
  <c r="H31" i="2"/>
  <c r="M30" i="2"/>
  <c r="N30" i="2" s="1"/>
  <c r="H30" i="2"/>
  <c r="M29" i="2"/>
  <c r="N29" i="2" s="1"/>
  <c r="H29" i="2"/>
  <c r="N28" i="2"/>
  <c r="M28" i="2"/>
  <c r="H28" i="2"/>
  <c r="M27" i="2"/>
  <c r="N27" i="2" s="1"/>
  <c r="H27" i="2"/>
  <c r="M26" i="2"/>
  <c r="N26" i="2" s="1"/>
  <c r="H26" i="2"/>
  <c r="M25" i="2"/>
  <c r="H25" i="2"/>
  <c r="H33" i="2" s="1"/>
  <c r="N24" i="2"/>
  <c r="M24" i="2"/>
  <c r="H24" i="2"/>
  <c r="M23" i="2"/>
  <c r="H23" i="2"/>
  <c r="M22" i="2"/>
  <c r="H22" i="2"/>
  <c r="M21" i="2"/>
  <c r="N21" i="2" s="1"/>
  <c r="H21" i="2"/>
  <c r="N20" i="2"/>
  <c r="M20" i="2"/>
  <c r="H20" i="2"/>
  <c r="M19" i="2"/>
  <c r="N19" i="2" s="1"/>
  <c r="H19" i="2"/>
  <c r="M18" i="2"/>
  <c r="N18" i="2" s="1"/>
  <c r="H18" i="2"/>
  <c r="M17" i="2"/>
  <c r="N17" i="2" s="1"/>
  <c r="H17" i="2"/>
  <c r="N16" i="2"/>
  <c r="M16" i="2"/>
  <c r="H16" i="2"/>
  <c r="M15" i="2"/>
  <c r="N15" i="2" s="1"/>
  <c r="H15" i="2"/>
  <c r="M14" i="2"/>
  <c r="N14" i="2" s="1"/>
  <c r="H14" i="2"/>
  <c r="M13" i="2"/>
  <c r="N13" i="2" s="1"/>
  <c r="H13" i="2"/>
  <c r="N12" i="2"/>
  <c r="M12" i="2"/>
  <c r="H12" i="2"/>
  <c r="M11" i="2"/>
  <c r="N11" i="2" s="1"/>
  <c r="H11" i="2"/>
  <c r="M10" i="2"/>
  <c r="N10" i="2" s="1"/>
  <c r="H10" i="2"/>
  <c r="M9" i="2"/>
  <c r="N9" i="2" s="1"/>
  <c r="H9" i="2"/>
  <c r="N8" i="2"/>
  <c r="M8" i="2"/>
  <c r="H8" i="2"/>
  <c r="M7" i="2"/>
  <c r="N7" i="2" s="1"/>
  <c r="H7" i="2"/>
  <c r="M6" i="2"/>
  <c r="N6" i="2" s="1"/>
  <c r="H6" i="2"/>
  <c r="M5" i="2"/>
  <c r="N5" i="2" s="1"/>
  <c r="H5" i="2"/>
  <c r="N4" i="2"/>
  <c r="M4" i="2"/>
  <c r="H4" i="2"/>
  <c r="H35" i="2" l="1"/>
  <c r="H36" i="2" s="1"/>
  <c r="H34" i="2"/>
  <c r="N25" i="2"/>
  <c r="N23" i="2"/>
  <c r="N22" i="2"/>
  <c r="M33" i="2"/>
  <c r="N33" i="2" l="1"/>
  <c r="N36" i="2" s="1"/>
  <c r="E6" i="1" s="1"/>
  <c r="H6" i="1" s="1"/>
  <c r="H5" i="1"/>
  <c r="H7" i="1" l="1"/>
  <c r="H8" i="1" s="1"/>
  <c r="H4" i="1"/>
</calcChain>
</file>

<file path=xl/sharedStrings.xml><?xml version="1.0" encoding="utf-8"?>
<sst xmlns="http://schemas.openxmlformats.org/spreadsheetml/2006/main" count="132" uniqueCount="104">
  <si>
    <t>独立设计</t>
  </si>
  <si>
    <t>创意设计: 创意策划+视觉设计包括相关设计及完稿 
包括衍生物等设计（同一系列会议仅限收取一次）</t>
    <phoneticPr fontId="3" type="noConversion"/>
  </si>
  <si>
    <t>场</t>
  </si>
  <si>
    <t>衍生设计</t>
  </si>
  <si>
    <t>衍生设计针对已有设计的修改 包括背景板 展架 胸卡 台卡</t>
  </si>
  <si>
    <t>Unit Price (exclu.TAX)
单价（不含税）</t>
  </si>
  <si>
    <t>Total
总价</t>
  </si>
  <si>
    <t>供应商税费</t>
    <phoneticPr fontId="2" type="noConversion"/>
  </si>
  <si>
    <t>Total-总计</t>
    <phoneticPr fontId="2" type="noConversion"/>
  </si>
  <si>
    <r>
      <t xml:space="preserve">Unit  </t>
    </r>
    <r>
      <rPr>
        <b/>
        <sz val="8"/>
        <color theme="0"/>
        <rFont val="微软雅黑"/>
        <family val="2"/>
        <charset val="134"/>
      </rPr>
      <t>单位</t>
    </r>
  </si>
  <si>
    <r>
      <t xml:space="preserve">QTY  </t>
    </r>
    <r>
      <rPr>
        <b/>
        <sz val="8"/>
        <color theme="0"/>
        <rFont val="微软雅黑"/>
        <family val="2"/>
        <charset val="134"/>
      </rPr>
      <t>数量</t>
    </r>
  </si>
  <si>
    <r>
      <t xml:space="preserve">Times  </t>
    </r>
    <r>
      <rPr>
        <b/>
        <sz val="8"/>
        <color theme="0"/>
        <rFont val="微软雅黑"/>
        <family val="2"/>
        <charset val="134"/>
      </rPr>
      <t>次数</t>
    </r>
  </si>
  <si>
    <r>
      <t xml:space="preserve">Cost details  
</t>
    </r>
    <r>
      <rPr>
        <b/>
        <sz val="8"/>
        <color theme="0"/>
        <rFont val="宋体"/>
        <family val="3"/>
        <charset val="134"/>
      </rPr>
      <t>费用描述</t>
    </r>
    <phoneticPr fontId="2" type="noConversion"/>
  </si>
  <si>
    <r>
      <t xml:space="preserve">Rate Card Item
</t>
    </r>
    <r>
      <rPr>
        <b/>
        <sz val="8"/>
        <color theme="0"/>
        <rFont val="宋体"/>
        <family val="3"/>
        <charset val="134"/>
      </rPr>
      <t>审核条目</t>
    </r>
    <phoneticPr fontId="3" type="noConversion"/>
  </si>
  <si>
    <t>供应商服务费</t>
    <phoneticPr fontId="2" type="noConversion"/>
  </si>
  <si>
    <t>社会办医基础学科建设与高质量赋能行动项目</t>
    <phoneticPr fontId="2" type="noConversion"/>
  </si>
  <si>
    <t>预付金额</t>
    <phoneticPr fontId="2" type="noConversion"/>
  </si>
  <si>
    <t>搭建差价</t>
    <phoneticPr fontId="2" type="noConversion"/>
  </si>
  <si>
    <t>场</t>
    <phoneticPr fontId="2" type="noConversion"/>
  </si>
  <si>
    <t>供应商搭建费与系统差额（预估，按实际结算）</t>
    <phoneticPr fontId="2" type="noConversion"/>
  </si>
  <si>
    <t>Cost summary (level 1)
费用汇总</t>
  </si>
  <si>
    <t>Cost details  (Level 2)
费用描述</t>
  </si>
  <si>
    <t>P3显示屏</t>
  </si>
  <si>
    <t>平方米/天</t>
  </si>
  <si>
    <t>操控台</t>
  </si>
  <si>
    <t>套/天</t>
  </si>
  <si>
    <t>调音台</t>
  </si>
  <si>
    <t>32路数字调音台租赁</t>
  </si>
  <si>
    <t>台/天</t>
  </si>
  <si>
    <t>话筒</t>
  </si>
  <si>
    <t>高频无线手持话筒</t>
  </si>
  <si>
    <t>个/天</t>
  </si>
  <si>
    <t>音箱</t>
  </si>
  <si>
    <t>线阵全频音箱</t>
  </si>
  <si>
    <t>地台</t>
  </si>
  <si>
    <t xml:space="preserve">离地高度30-50CM舞台/地台木结构  (防火板)  </t>
  </si>
  <si>
    <t>平方米</t>
  </si>
  <si>
    <t>地毯</t>
  </si>
  <si>
    <t>簇绒地毯</t>
  </si>
  <si>
    <t>签到板</t>
  </si>
  <si>
    <t xml:space="preserve">背墙木制结构背景板 (木结构龙骨+木工板饰面+贴加厚PP写真) </t>
  </si>
  <si>
    <t>背景板</t>
  </si>
  <si>
    <t>易拉宝</t>
  </si>
  <si>
    <t>易拉宝W1200*H2000mm 高精度写真 PP相纸覆哑膜</t>
  </si>
  <si>
    <t>个</t>
  </si>
  <si>
    <t>邀请函</t>
  </si>
  <si>
    <t>邀请函  (展开大小 A4  210*297MM) 4色250g铜版纸快印</t>
  </si>
  <si>
    <t>份</t>
  </si>
  <si>
    <t>台卡</t>
  </si>
  <si>
    <t xml:space="preserve">桌卡 (A4 三折) </t>
  </si>
  <si>
    <t>讲台贴</t>
  </si>
  <si>
    <t>接机牌</t>
  </si>
  <si>
    <t xml:space="preserve">接机牌/车牌/指示牌 (A2  (420*594mm)  KT板裱写真) </t>
  </si>
  <si>
    <t>运输</t>
  </si>
  <si>
    <t>箱式卡车运输次数</t>
  </si>
  <si>
    <t>次</t>
  </si>
  <si>
    <t>电脑租赁</t>
  </si>
  <si>
    <t>笔记本电脑租赁</t>
  </si>
  <si>
    <t>个/场</t>
  </si>
  <si>
    <t>高铁</t>
  </si>
  <si>
    <t>供应商人员火车票（二等座）</t>
  </si>
  <si>
    <t>人/往返</t>
  </si>
  <si>
    <t>机票</t>
  </si>
  <si>
    <t>供应商人员机票（经济舱）</t>
  </si>
  <si>
    <t>交通</t>
  </si>
  <si>
    <t>现场执行-当地交通费用</t>
  </si>
  <si>
    <t>人/天</t>
  </si>
  <si>
    <t>执行人员餐费</t>
  </si>
  <si>
    <t>现场执行-当地餐饮费</t>
  </si>
  <si>
    <t>住宿费</t>
  </si>
  <si>
    <t>住宿（北京/上海/广州/深圳）</t>
  </si>
  <si>
    <t>执行人员费用</t>
  </si>
  <si>
    <t>执行管理费</t>
  </si>
  <si>
    <t>摄影</t>
  </si>
  <si>
    <t>天</t>
  </si>
  <si>
    <t>搭建人工</t>
  </si>
  <si>
    <t>搭建工人人工费</t>
  </si>
  <si>
    <t>搭建工人餐费</t>
  </si>
  <si>
    <t>标准化服务</t>
  </si>
  <si>
    <t>600.00</t>
  </si>
  <si>
    <t>线上直播设备</t>
  </si>
  <si>
    <t>1400.00</t>
  </si>
  <si>
    <t>技术支持</t>
  </si>
  <si>
    <t>旅行社-搭建（成本）</t>
    <phoneticPr fontId="12" type="noConversion"/>
  </si>
  <si>
    <t>系统报价-搭建（报价）</t>
    <phoneticPr fontId="12" type="noConversion"/>
  </si>
  <si>
    <r>
      <t xml:space="preserve">Unit  </t>
    </r>
    <r>
      <rPr>
        <b/>
        <sz val="8"/>
        <color rgb="FFFFFFFF"/>
        <rFont val="微软雅黑"/>
        <family val="2"/>
        <charset val="134"/>
      </rPr>
      <t>单位</t>
    </r>
  </si>
  <si>
    <r>
      <t xml:space="preserve">Unit Price (exclu.TAX)
</t>
    </r>
    <r>
      <rPr>
        <b/>
        <sz val="8"/>
        <color rgb="FFFFFFFF"/>
        <rFont val="宋体"/>
        <family val="3"/>
        <charset val="134"/>
      </rPr>
      <t>单价（不含税）</t>
    </r>
    <phoneticPr fontId="12" type="noConversion"/>
  </si>
  <si>
    <r>
      <t xml:space="preserve">QTY  </t>
    </r>
    <r>
      <rPr>
        <b/>
        <sz val="8"/>
        <color rgb="FFFFFFFF"/>
        <rFont val="微软雅黑"/>
        <family val="2"/>
        <charset val="134"/>
      </rPr>
      <t>数量</t>
    </r>
  </si>
  <si>
    <r>
      <t xml:space="preserve">Times  </t>
    </r>
    <r>
      <rPr>
        <b/>
        <sz val="8"/>
        <color rgb="FFFFFFFF"/>
        <rFont val="微软雅黑"/>
        <family val="2"/>
        <charset val="134"/>
      </rPr>
      <t>次数</t>
    </r>
  </si>
  <si>
    <t>差额</t>
    <phoneticPr fontId="12" type="noConversion"/>
  </si>
  <si>
    <t xml:space="preserve">P3  LED Screen 显示屏            </t>
    <phoneticPr fontId="12" type="noConversion"/>
  </si>
  <si>
    <t>多屏幕ENCO 包含 3路通道及一个操控台，
如三联屏等同时展示不同画面用</t>
    <phoneticPr fontId="19" type="noConversion"/>
  </si>
  <si>
    <t>以实际产生费用为准</t>
    <phoneticPr fontId="12" type="noConversion"/>
  </si>
  <si>
    <t>专业摄影师+数码相机（会场摄影）</t>
    <phoneticPr fontId="12" type="noConversion"/>
  </si>
  <si>
    <t>音视频采集，处理及使用 单场1-10小</t>
    <phoneticPr fontId="12" type="noConversion"/>
  </si>
  <si>
    <t>线上直播高清摄像设备(含摄像人员) 单场1-5小时</t>
    <phoneticPr fontId="12" type="noConversion"/>
  </si>
  <si>
    <t>线上直播技术支持人员 （3+年技术经验 单场1-4小时）</t>
    <phoneticPr fontId="12" type="noConversion"/>
  </si>
  <si>
    <t>合计</t>
    <phoneticPr fontId="12" type="noConversion"/>
  </si>
  <si>
    <t>总计</t>
    <phoneticPr fontId="12" type="noConversion"/>
  </si>
  <si>
    <t>服务费</t>
    <phoneticPr fontId="12" type="noConversion"/>
  </si>
  <si>
    <t>税费</t>
    <phoneticPr fontId="12" type="noConversion"/>
  </si>
  <si>
    <t>麦田劳务费用</t>
    <phoneticPr fontId="12" type="noConversion"/>
  </si>
  <si>
    <t>慧医给麦田</t>
    <phoneticPr fontId="12" type="noConversion"/>
  </si>
  <si>
    <t>总计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</si>
</sst>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0" formatCode="[$¥-804]#,##0.00;[$¥-804]\-#,##0.00"/>
    <numFmt numFmtId="177" formatCode="&quot;¥&quot;#,##0.00_);[Red]\(&quot;¥&quot;#,##0.00\)"/>
    <numFmt numFmtId="178" formatCode="0_);[Red]\(0\)"/>
    <numFmt numFmtId="179" formatCode="0.00_);[Red]\(0.00\)"/>
    <numFmt numFmtId="180" formatCode="\¥#,##0.00_);[Red]\(\¥#,##0.00\)"/>
  </numFmts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Verdana"/>
      <family val="2"/>
    </font>
    <font>
      <b/>
      <sz val="8"/>
      <color theme="0"/>
      <name val="Trebuchet MS"/>
      <family val="2"/>
    </font>
    <font>
      <b/>
      <sz val="8"/>
      <color theme="0"/>
      <name val="宋体"/>
      <family val="3"/>
      <charset val="134"/>
    </font>
    <font>
      <b/>
      <sz val="8"/>
      <color theme="0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rgb="FF000000"/>
      <name val="宋体"/>
      <family val="3"/>
      <charset val="134"/>
    </font>
    <font>
      <sz val="9"/>
      <name val="宋体"/>
      <family val="2"/>
      <charset val="134"/>
    </font>
    <font>
      <sz val="11"/>
      <color theme="1"/>
      <name val="宋体"/>
      <family val="2"/>
      <charset val="134"/>
    </font>
    <font>
      <b/>
      <sz val="11"/>
      <color rgb="FF000000"/>
      <name val="宋体"/>
      <family val="3"/>
      <charset val="134"/>
    </font>
    <font>
      <b/>
      <sz val="8"/>
      <color rgb="FFFFFFFF"/>
      <name val="Trebuchet MS"/>
      <family val="2"/>
    </font>
    <font>
      <b/>
      <sz val="8"/>
      <color rgb="FFFFFFFF"/>
      <name val="微软雅黑"/>
      <family val="2"/>
      <charset val="134"/>
    </font>
    <font>
      <b/>
      <sz val="8"/>
      <color rgb="FFFFFFFF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8300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3005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/>
    <xf numFmtId="0" fontId="5" fillId="0" borderId="0"/>
  </cellStyleXfs>
  <cellXfs count="102">
    <xf numFmtId="0" fontId="0" fillId="0" borderId="0" xfId="0">
      <alignment vertical="center"/>
    </xf>
    <xf numFmtId="0" fontId="6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179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vertical="center"/>
    </xf>
    <xf numFmtId="177" fontId="9" fillId="0" borderId="1" xfId="1" applyNumberFormat="1" applyFont="1" applyFill="1" applyBorder="1" applyAlignment="1">
      <alignment horizontal="left" vertical="center"/>
    </xf>
    <xf numFmtId="178" fontId="9" fillId="0" borderId="1" xfId="1" applyNumberFormat="1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5" fillId="4" borderId="6" xfId="3" applyFont="1" applyFill="1" applyBorder="1" applyAlignment="1" applyProtection="1">
      <alignment horizontal="center" vertical="center" wrapText="1"/>
      <protection locked="0"/>
    </xf>
    <xf numFmtId="0" fontId="15" fillId="4" borderId="7" xfId="2" applyFont="1" applyFill="1" applyBorder="1" applyAlignment="1" applyProtection="1">
      <alignment horizontal="center" vertical="center" wrapText="1"/>
      <protection locked="0"/>
    </xf>
    <xf numFmtId="177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178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177" fontId="15" fillId="4" borderId="7" xfId="3" applyNumberFormat="1" applyFont="1" applyFill="1" applyBorder="1" applyAlignment="1" applyProtection="1">
      <alignment horizontal="right" vertical="center" wrapText="1"/>
      <protection locked="0"/>
    </xf>
    <xf numFmtId="179" fontId="15" fillId="4" borderId="7" xfId="3" applyNumberFormat="1" applyFont="1" applyFill="1" applyBorder="1" applyAlignment="1" applyProtection="1">
      <alignment horizontal="center" vertical="center" wrapText="1"/>
      <protection locked="0"/>
    </xf>
    <xf numFmtId="0" fontId="15" fillId="4" borderId="7" xfId="3" applyFont="1" applyFill="1" applyBorder="1" applyAlignment="1" applyProtection="1">
      <alignment horizontal="center" vertical="center" wrapText="1"/>
      <protection locked="0"/>
    </xf>
    <xf numFmtId="0" fontId="18" fillId="5" borderId="1" xfId="1" applyFont="1" applyFill="1" applyBorder="1"/>
    <xf numFmtId="177" fontId="18" fillId="5" borderId="1" xfId="1" applyNumberFormat="1" applyFont="1" applyFill="1" applyBorder="1" applyAlignment="1">
      <alignment horizontal="left"/>
    </xf>
    <xf numFmtId="179" fontId="18" fillId="5" borderId="1" xfId="1" applyNumberFormat="1" applyFont="1" applyFill="1" applyBorder="1" applyAlignment="1">
      <alignment horizontal="center" vertical="center"/>
    </xf>
    <xf numFmtId="178" fontId="18" fillId="5" borderId="1" xfId="1" applyNumberFormat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left" vertical="center"/>
    </xf>
    <xf numFmtId="0" fontId="18" fillId="5" borderId="1" xfId="1" applyFont="1" applyFill="1" applyBorder="1" applyAlignment="1">
      <alignment horizontal="left" vertical="center" wrapText="1"/>
    </xf>
    <xf numFmtId="177" fontId="18" fillId="5" borderId="1" xfId="1" applyNumberFormat="1" applyFont="1" applyFill="1" applyBorder="1" applyAlignment="1">
      <alignment horizontal="left" vertical="center"/>
    </xf>
    <xf numFmtId="0" fontId="18" fillId="0" borderId="1" xfId="1" applyFont="1" applyFill="1" applyBorder="1"/>
    <xf numFmtId="177" fontId="18" fillId="0" borderId="1" xfId="1" applyNumberFormat="1" applyFont="1" applyFill="1" applyBorder="1" applyAlignment="1">
      <alignment horizontal="left"/>
    </xf>
    <xf numFmtId="179" fontId="18" fillId="0" borderId="1" xfId="1" applyNumberFormat="1" applyFont="1" applyFill="1" applyBorder="1" applyAlignment="1">
      <alignment horizontal="center" vertical="center"/>
    </xf>
    <xf numFmtId="178" fontId="18" fillId="0" borderId="1" xfId="1" applyNumberFormat="1" applyFont="1" applyFill="1" applyBorder="1" applyAlignment="1">
      <alignment horizontal="center" vertical="center"/>
    </xf>
    <xf numFmtId="177" fontId="18" fillId="0" borderId="1" xfId="1" applyNumberFormat="1" applyFont="1" applyFill="1" applyBorder="1" applyAlignment="1">
      <alignment horizontal="right"/>
    </xf>
    <xf numFmtId="0" fontId="18" fillId="7" borderId="1" xfId="1" applyFont="1" applyFill="1" applyBorder="1"/>
    <xf numFmtId="180" fontId="18" fillId="7" borderId="1" xfId="1" applyNumberFormat="1" applyFont="1" applyFill="1" applyBorder="1" applyAlignment="1">
      <alignment horizontal="left"/>
    </xf>
    <xf numFmtId="179" fontId="18" fillId="7" borderId="1" xfId="1" applyNumberFormat="1" applyFont="1" applyFill="1" applyBorder="1" applyAlignment="1">
      <alignment horizontal="center" vertical="center"/>
    </xf>
    <xf numFmtId="178" fontId="18" fillId="7" borderId="1" xfId="1" applyNumberFormat="1" applyFont="1" applyFill="1" applyBorder="1" applyAlignment="1">
      <alignment horizontal="center" vertical="center"/>
    </xf>
    <xf numFmtId="177" fontId="18" fillId="7" borderId="1" xfId="1" applyNumberFormat="1" applyFont="1" applyFill="1" applyBorder="1" applyAlignment="1">
      <alignment horizontal="left"/>
    </xf>
    <xf numFmtId="0" fontId="13" fillId="0" borderId="5" xfId="0" applyFont="1" applyFill="1" applyBorder="1" applyAlignment="1">
      <alignment vertical="center"/>
    </xf>
    <xf numFmtId="178" fontId="18" fillId="0" borderId="1" xfId="1" applyNumberFormat="1" applyFont="1" applyFill="1" applyBorder="1" applyAlignment="1">
      <alignment horizontal="center"/>
    </xf>
    <xf numFmtId="179" fontId="18" fillId="0" borderId="1" xfId="1" applyNumberFormat="1" applyFont="1" applyFill="1" applyBorder="1" applyAlignment="1">
      <alignment horizontal="left"/>
    </xf>
    <xf numFmtId="177" fontId="13" fillId="0" borderId="1" xfId="0" applyNumberFormat="1" applyFont="1" applyFill="1" applyBorder="1" applyAlignment="1">
      <alignment horizontal="right"/>
    </xf>
    <xf numFmtId="177" fontId="13" fillId="0" borderId="1" xfId="0" applyNumberFormat="1" applyFont="1" applyFill="1" applyBorder="1" applyAlignment="1">
      <alignment horizontal="right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177" fontId="13" fillId="0" borderId="0" xfId="0" applyNumberFormat="1" applyFont="1" applyFill="1" applyBorder="1">
      <alignment vertical="center"/>
    </xf>
    <xf numFmtId="178" fontId="13" fillId="0" borderId="0" xfId="0" applyNumberFormat="1" applyFont="1" applyFill="1" applyBorder="1" applyAlignment="1">
      <alignment horizontal="center" vertical="center"/>
    </xf>
    <xf numFmtId="177" fontId="13" fillId="0" borderId="0" xfId="0" applyNumberFormat="1" applyFont="1" applyFill="1" applyBorder="1" applyAlignment="1">
      <alignment horizontal="right" vertical="center"/>
    </xf>
    <xf numFmtId="177" fontId="9" fillId="3" borderId="1" xfId="1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/>
    </xf>
    <xf numFmtId="177" fontId="18" fillId="10" borderId="1" xfId="1" applyNumberFormat="1" applyFont="1" applyFill="1" applyBorder="1" applyAlignment="1">
      <alignment horizontal="right"/>
    </xf>
    <xf numFmtId="177" fontId="18" fillId="10" borderId="1" xfId="1" applyNumberFormat="1" applyFont="1" applyFill="1" applyBorder="1" applyAlignment="1">
      <alignment horizontal="right" vertical="center"/>
    </xf>
    <xf numFmtId="177" fontId="18" fillId="7" borderId="1" xfId="1" applyNumberFormat="1" applyFont="1" applyFill="1" applyBorder="1" applyAlignment="1">
      <alignment horizontal="right"/>
    </xf>
    <xf numFmtId="0" fontId="6" fillId="2" borderId="12" xfId="3" applyFont="1" applyFill="1" applyBorder="1" applyAlignment="1" applyProtection="1">
      <alignment horizontal="center" vertical="center" wrapText="1"/>
      <protection locked="0"/>
    </xf>
    <xf numFmtId="0" fontId="6" fillId="2" borderId="13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>
      <alignment horizontal="left" vertical="center"/>
    </xf>
    <xf numFmtId="0" fontId="9" fillId="0" borderId="13" xfId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NumberFormat="1" applyFont="1" applyBorder="1" applyAlignment="1">
      <alignment horizontal="right" vertical="center"/>
    </xf>
    <xf numFmtId="0" fontId="0" fillId="0" borderId="14" xfId="0" applyBorder="1">
      <alignment vertical="center"/>
    </xf>
    <xf numFmtId="0" fontId="9" fillId="0" borderId="16" xfId="0" applyNumberFormat="1" applyFont="1" applyBorder="1" applyAlignment="1">
      <alignment horizontal="right" vertical="center"/>
    </xf>
    <xf numFmtId="0" fontId="18" fillId="5" borderId="12" xfId="1" applyFont="1" applyFill="1" applyBorder="1"/>
    <xf numFmtId="0" fontId="18" fillId="5" borderId="12" xfId="1" applyFont="1" applyFill="1" applyBorder="1" applyAlignment="1">
      <alignment horizontal="left" vertical="center"/>
    </xf>
    <xf numFmtId="0" fontId="18" fillId="0" borderId="12" xfId="1" applyFont="1" applyFill="1" applyBorder="1"/>
    <xf numFmtId="0" fontId="18" fillId="7" borderId="12" xfId="1" applyFont="1" applyFill="1" applyBorder="1"/>
    <xf numFmtId="177" fontId="13" fillId="0" borderId="15" xfId="0" applyNumberFormat="1" applyFont="1" applyFill="1" applyBorder="1" applyAlignment="1">
      <alignment horizontal="right" vertical="center"/>
    </xf>
    <xf numFmtId="0" fontId="13" fillId="0" borderId="18" xfId="0" applyFont="1" applyFill="1" applyBorder="1">
      <alignment vertical="center"/>
    </xf>
    <xf numFmtId="0" fontId="15" fillId="4" borderId="20" xfId="3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1" applyFont="1" applyFill="1" applyBorder="1" applyAlignment="1">
      <alignment horizontal="right"/>
    </xf>
    <xf numFmtId="0" fontId="18" fillId="5" borderId="2" xfId="1" applyFont="1" applyFill="1" applyBorder="1" applyAlignment="1">
      <alignment horizontal="right" vertical="center"/>
    </xf>
    <xf numFmtId="0" fontId="18" fillId="0" borderId="2" xfId="1" applyFont="1" applyFill="1" applyBorder="1" applyAlignment="1">
      <alignment horizontal="right"/>
    </xf>
    <xf numFmtId="0" fontId="18" fillId="8" borderId="2" xfId="1" applyFont="1" applyFill="1" applyBorder="1" applyAlignment="1">
      <alignment horizontal="right"/>
    </xf>
    <xf numFmtId="0" fontId="13" fillId="0" borderId="2" xfId="0" applyFont="1" applyFill="1" applyBorder="1" applyAlignment="1">
      <alignment horizontal="right"/>
    </xf>
    <xf numFmtId="0" fontId="13" fillId="9" borderId="2" xfId="0" applyNumberFormat="1" applyFont="1" applyFill="1" applyBorder="1" applyAlignment="1">
      <alignment horizontal="right" vertical="center"/>
    </xf>
    <xf numFmtId="0" fontId="13" fillId="9" borderId="2" xfId="0" applyFont="1" applyFill="1" applyBorder="1">
      <alignment vertical="center"/>
    </xf>
    <xf numFmtId="0" fontId="13" fillId="9" borderId="21" xfId="0" applyFont="1" applyFill="1" applyBorder="1">
      <alignment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3" fillId="6" borderId="23" xfId="0" applyNumberFormat="1" applyFont="1" applyFill="1" applyBorder="1">
      <alignment vertical="center"/>
    </xf>
    <xf numFmtId="0" fontId="13" fillId="9" borderId="23" xfId="0" applyNumberFormat="1" applyFont="1" applyFill="1" applyBorder="1">
      <alignment vertical="center"/>
    </xf>
    <xf numFmtId="0" fontId="13" fillId="9" borderId="24" xfId="0" applyFont="1" applyFill="1" applyBorder="1">
      <alignment vertical="center"/>
    </xf>
    <xf numFmtId="0" fontId="13" fillId="8" borderId="8" xfId="0" applyNumberFormat="1" applyFont="1" applyFill="1" applyBorder="1">
      <alignment vertical="center"/>
    </xf>
    <xf numFmtId="10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0" fontId="9" fillId="0" borderId="2" xfId="1" applyNumberFormat="1" applyFont="1" applyFill="1" applyBorder="1" applyAlignment="1">
      <alignment horizontal="left" vertical="center"/>
    </xf>
    <xf numFmtId="10" fontId="9" fillId="0" borderId="3" xfId="1" applyNumberFormat="1" applyFont="1" applyFill="1" applyBorder="1" applyAlignment="1">
      <alignment horizontal="left" vertical="center"/>
    </xf>
    <xf numFmtId="10" fontId="9" fillId="0" borderId="4" xfId="1" applyNumberFormat="1" applyFont="1" applyFill="1" applyBorder="1" applyAlignment="1">
      <alignment horizontal="left" vertical="center"/>
    </xf>
    <xf numFmtId="10" fontId="9" fillId="0" borderId="15" xfId="0" applyNumberFormat="1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</cellXfs>
  <cellStyles count="4">
    <cellStyle name="Normal 2 2 2" xfId="2"/>
    <cellStyle name="Normal_Sheet1" xfId="3"/>
    <cellStyle name="常规" xfId="0" builtinId="0"/>
    <cellStyle name="常规 3" xfId="1"/>
  </cellStyles>
  <dxfs count="31">
    <dxf>
      <font>
        <color theme="0" tint="-0.499984740745262"/>
      </font>
      <fill>
        <patternFill patternType="solid">
          <bgColor theme="0" tint="-0.499984740745262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rgb="FF808080"/>
      </font>
      <fill>
        <patternFill patternType="solid">
          <bgColor rgb="FF808080"/>
        </patternFill>
      </fill>
    </dxf>
    <dxf>
      <font>
        <color theme="0" tint="-0.499984740745262"/>
      </font>
      <fill>
        <patternFill patternType="solid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abSelected="1" zoomScale="120" zoomScaleNormal="120" workbookViewId="0">
      <selection activeCell="M3" sqref="M3"/>
    </sheetView>
  </sheetViews>
  <sheetFormatPr defaultRowHeight="13.5" x14ac:dyDescent="0.15"/>
  <cols>
    <col min="1" max="1" width="2.125" customWidth="1"/>
    <col min="2" max="2" width="12.25" customWidth="1"/>
    <col min="3" max="3" width="48.875" customWidth="1"/>
    <col min="4" max="4" width="5.125" customWidth="1"/>
    <col min="5" max="5" width="13.75" customWidth="1"/>
    <col min="6" max="6" width="4.5" customWidth="1"/>
    <col min="7" max="7" width="5.25" customWidth="1"/>
    <col min="8" max="8" width="12.75" customWidth="1"/>
  </cols>
  <sheetData>
    <row r="1" spans="2:8" ht="14.25" thickBot="1" x14ac:dyDescent="0.2"/>
    <row r="2" spans="2:8" ht="28.5" customHeight="1" x14ac:dyDescent="0.15">
      <c r="B2" s="81" t="s">
        <v>15</v>
      </c>
      <c r="C2" s="82"/>
      <c r="D2" s="82"/>
      <c r="E2" s="82"/>
      <c r="F2" s="82"/>
      <c r="G2" s="82"/>
      <c r="H2" s="83"/>
    </row>
    <row r="3" spans="2:8" ht="40.5" x14ac:dyDescent="0.15">
      <c r="B3" s="49" t="s">
        <v>12</v>
      </c>
      <c r="C3" s="1" t="s">
        <v>13</v>
      </c>
      <c r="D3" s="2" t="s">
        <v>9</v>
      </c>
      <c r="E3" s="3" t="s">
        <v>5</v>
      </c>
      <c r="F3" s="1" t="s">
        <v>10</v>
      </c>
      <c r="G3" s="1" t="s">
        <v>11</v>
      </c>
      <c r="H3" s="50" t="s">
        <v>6</v>
      </c>
    </row>
    <row r="4" spans="2:8" ht="33" x14ac:dyDescent="0.15">
      <c r="B4" s="51" t="s">
        <v>0</v>
      </c>
      <c r="C4" s="4" t="s">
        <v>1</v>
      </c>
      <c r="D4" s="5" t="s">
        <v>2</v>
      </c>
      <c r="E4" s="6">
        <v>6800</v>
      </c>
      <c r="F4" s="7">
        <v>1</v>
      </c>
      <c r="G4" s="7">
        <v>1</v>
      </c>
      <c r="H4" s="52">
        <f t="shared" ref="H4" si="0">E4*F4*G4</f>
        <v>6800</v>
      </c>
    </row>
    <row r="5" spans="2:8" ht="18.75" customHeight="1" x14ac:dyDescent="0.15">
      <c r="B5" s="51" t="s">
        <v>3</v>
      </c>
      <c r="C5" s="5" t="s">
        <v>4</v>
      </c>
      <c r="D5" s="5" t="s">
        <v>2</v>
      </c>
      <c r="E5" s="6">
        <v>500</v>
      </c>
      <c r="F5" s="7">
        <v>1</v>
      </c>
      <c r="G5" s="7">
        <v>4</v>
      </c>
      <c r="H5" s="52">
        <f>E5*F5*G5</f>
        <v>2000</v>
      </c>
    </row>
    <row r="6" spans="2:8" ht="18.75" customHeight="1" x14ac:dyDescent="0.15">
      <c r="B6" s="51" t="s">
        <v>17</v>
      </c>
      <c r="C6" s="5" t="s">
        <v>19</v>
      </c>
      <c r="D6" s="5" t="s">
        <v>18</v>
      </c>
      <c r="E6" s="44">
        <f>搭建差价!N36</f>
        <v>7344.1650000000009</v>
      </c>
      <c r="F6" s="7">
        <v>1</v>
      </c>
      <c r="G6" s="7">
        <v>1</v>
      </c>
      <c r="H6" s="52">
        <f>E6*F6*G6</f>
        <v>7344.1650000000009</v>
      </c>
    </row>
    <row r="7" spans="2:8" ht="18.75" customHeight="1" x14ac:dyDescent="0.15">
      <c r="B7" s="51" t="s">
        <v>14</v>
      </c>
      <c r="C7" s="84">
        <v>0.15</v>
      </c>
      <c r="D7" s="85"/>
      <c r="E7" s="85"/>
      <c r="F7" s="85"/>
      <c r="G7" s="86"/>
      <c r="H7" s="52">
        <f>SUM(H4:H6)*C7</f>
        <v>2421.6247499999999</v>
      </c>
    </row>
    <row r="8" spans="2:8" ht="16.5" x14ac:dyDescent="0.15">
      <c r="B8" s="53" t="s">
        <v>7</v>
      </c>
      <c r="C8" s="78">
        <v>6.7199999999999996E-2</v>
      </c>
      <c r="D8" s="79"/>
      <c r="E8" s="79"/>
      <c r="F8" s="79"/>
      <c r="G8" s="79"/>
      <c r="H8" s="54">
        <f>SUM(H4:H7)*C8</f>
        <v>1247.6210712</v>
      </c>
    </row>
    <row r="9" spans="2:8" ht="16.5" x14ac:dyDescent="0.15">
      <c r="B9" s="53" t="s">
        <v>8</v>
      </c>
      <c r="C9" s="80"/>
      <c r="D9" s="80"/>
      <c r="E9" s="80"/>
      <c r="F9" s="80"/>
      <c r="G9" s="80"/>
      <c r="H9" s="54">
        <f>SUM(H4:H8)</f>
        <v>19813.410821199999</v>
      </c>
    </row>
    <row r="10" spans="2:8" ht="17.25" thickBot="1" x14ac:dyDescent="0.2">
      <c r="B10" s="55" t="s">
        <v>16</v>
      </c>
      <c r="C10" s="87">
        <v>0.7</v>
      </c>
      <c r="D10" s="88"/>
      <c r="E10" s="88"/>
      <c r="F10" s="88"/>
      <c r="G10" s="88"/>
      <c r="H10" s="56">
        <f>H9*C10</f>
        <v>13869.387574839999</v>
      </c>
    </row>
  </sheetData>
  <mergeCells count="5">
    <mergeCell ref="C8:G8"/>
    <mergeCell ref="C9:G9"/>
    <mergeCell ref="B2:H2"/>
    <mergeCell ref="C7:G7"/>
    <mergeCell ref="C10:G10"/>
  </mergeCells>
  <phoneticPr fontId="2" type="noConversion"/>
  <conditionalFormatting sqref="B4:H6 B7:C7 H6:H7">
    <cfRule type="expression" dxfId="30" priority="1">
      <formula>IF(#REF!="I. 不含第四方的项目",1,)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"/>
  <sheetViews>
    <sheetView showGridLines="0" zoomScale="70" zoomScaleNormal="70" workbookViewId="0">
      <selection activeCell="T36" sqref="T36"/>
    </sheetView>
  </sheetViews>
  <sheetFormatPr defaultRowHeight="13.5" x14ac:dyDescent="0.15"/>
  <cols>
    <col min="1" max="1" width="2.75" style="8" customWidth="1"/>
    <col min="2" max="2" width="15.75" style="8" customWidth="1"/>
    <col min="3" max="3" width="53.25" style="8" customWidth="1"/>
    <col min="4" max="4" width="9" style="8"/>
    <col min="5" max="5" width="12.75" style="41" bestFit="1" customWidth="1"/>
    <col min="6" max="6" width="9" style="42"/>
    <col min="7" max="7" width="9.5" style="42" bestFit="1" customWidth="1"/>
    <col min="8" max="8" width="11.875" style="43" customWidth="1"/>
    <col min="9" max="9" width="9.875" style="8" customWidth="1"/>
    <col min="10" max="10" width="12.75" style="8" bestFit="1" customWidth="1"/>
    <col min="11" max="11" width="11.25" style="8" customWidth="1"/>
    <col min="12" max="12" width="9" style="8"/>
    <col min="13" max="13" width="12.375" style="8" customWidth="1"/>
    <col min="14" max="14" width="12.75" style="8" bestFit="1" customWidth="1"/>
    <col min="15" max="16384" width="9" style="8"/>
  </cols>
  <sheetData>
    <row r="1" spans="2:14" ht="14.25" thickBot="1" x14ac:dyDescent="0.2"/>
    <row r="2" spans="2:14" ht="19.5" thickBot="1" x14ac:dyDescent="0.2">
      <c r="B2" s="93" t="s">
        <v>83</v>
      </c>
      <c r="C2" s="94"/>
      <c r="D2" s="94"/>
      <c r="E2" s="94"/>
      <c r="F2" s="94"/>
      <c r="G2" s="94"/>
      <c r="H2" s="94"/>
      <c r="I2" s="95"/>
      <c r="J2" s="94" t="s">
        <v>84</v>
      </c>
      <c r="K2" s="94"/>
      <c r="L2" s="94"/>
      <c r="M2" s="97"/>
      <c r="N2" s="72"/>
    </row>
    <row r="3" spans="2:14" ht="42" customHeight="1" x14ac:dyDescent="0.15">
      <c r="B3" s="9" t="s">
        <v>20</v>
      </c>
      <c r="C3" s="9" t="s">
        <v>21</v>
      </c>
      <c r="D3" s="10" t="s">
        <v>85</v>
      </c>
      <c r="E3" s="11" t="s">
        <v>86</v>
      </c>
      <c r="F3" s="12" t="s">
        <v>87</v>
      </c>
      <c r="G3" s="12" t="s">
        <v>88</v>
      </c>
      <c r="H3" s="13" t="s">
        <v>6</v>
      </c>
      <c r="I3" s="96"/>
      <c r="J3" s="14" t="s">
        <v>86</v>
      </c>
      <c r="K3" s="15" t="s">
        <v>87</v>
      </c>
      <c r="L3" s="15" t="s">
        <v>88</v>
      </c>
      <c r="M3" s="63" t="s">
        <v>6</v>
      </c>
      <c r="N3" s="73" t="s">
        <v>89</v>
      </c>
    </row>
    <row r="4" spans="2:14" x14ac:dyDescent="0.15">
      <c r="B4" s="57" t="s">
        <v>22</v>
      </c>
      <c r="C4" s="16" t="s">
        <v>90</v>
      </c>
      <c r="D4" s="16" t="s">
        <v>23</v>
      </c>
      <c r="E4" s="17">
        <v>230</v>
      </c>
      <c r="F4" s="18">
        <v>1</v>
      </c>
      <c r="G4" s="19">
        <v>32</v>
      </c>
      <c r="H4" s="46">
        <f t="shared" ref="H4:H32" si="0">E4*F4*G4</f>
        <v>7360</v>
      </c>
      <c r="I4" s="96"/>
      <c r="J4" s="17">
        <v>584</v>
      </c>
      <c r="K4" s="19">
        <v>32</v>
      </c>
      <c r="L4" s="19">
        <v>1</v>
      </c>
      <c r="M4" s="64">
        <f t="shared" ref="M4:M32" si="1">J4*K4*L4</f>
        <v>18688</v>
      </c>
      <c r="N4" s="74">
        <f>M4-H4</f>
        <v>11328</v>
      </c>
    </row>
    <row r="5" spans="2:14" ht="29.25" customHeight="1" x14ac:dyDescent="0.15">
      <c r="B5" s="58" t="s">
        <v>24</v>
      </c>
      <c r="C5" s="21" t="s">
        <v>91</v>
      </c>
      <c r="D5" s="20" t="s">
        <v>25</v>
      </c>
      <c r="E5" s="22">
        <v>2000</v>
      </c>
      <c r="F5" s="18">
        <v>1</v>
      </c>
      <c r="G5" s="19">
        <v>1</v>
      </c>
      <c r="H5" s="47">
        <f t="shared" si="0"/>
        <v>2000</v>
      </c>
      <c r="I5" s="96"/>
      <c r="J5" s="22">
        <v>12500</v>
      </c>
      <c r="K5" s="19">
        <v>1</v>
      </c>
      <c r="L5" s="19">
        <v>1</v>
      </c>
      <c r="M5" s="65">
        <f t="shared" si="1"/>
        <v>12500</v>
      </c>
      <c r="N5" s="74">
        <f t="shared" ref="N5:N32" si="2">M5-H5</f>
        <v>10500</v>
      </c>
    </row>
    <row r="6" spans="2:14" x14ac:dyDescent="0.15">
      <c r="B6" s="59" t="s">
        <v>26</v>
      </c>
      <c r="C6" s="23" t="s">
        <v>27</v>
      </c>
      <c r="D6" s="23" t="s">
        <v>28</v>
      </c>
      <c r="E6" s="24">
        <v>1800</v>
      </c>
      <c r="F6" s="25">
        <v>1</v>
      </c>
      <c r="G6" s="26">
        <v>1</v>
      </c>
      <c r="H6" s="27">
        <f t="shared" si="0"/>
        <v>1800</v>
      </c>
      <c r="I6" s="96"/>
      <c r="J6" s="24">
        <v>1000</v>
      </c>
      <c r="K6" s="26">
        <v>1</v>
      </c>
      <c r="L6" s="26">
        <v>1</v>
      </c>
      <c r="M6" s="66">
        <f t="shared" si="1"/>
        <v>1000</v>
      </c>
      <c r="N6" s="74">
        <f t="shared" si="2"/>
        <v>-800</v>
      </c>
    </row>
    <row r="7" spans="2:14" x14ac:dyDescent="0.15">
      <c r="B7" s="59" t="s">
        <v>29</v>
      </c>
      <c r="C7" s="23" t="s">
        <v>30</v>
      </c>
      <c r="D7" s="23" t="s">
        <v>31</v>
      </c>
      <c r="E7" s="24">
        <v>150</v>
      </c>
      <c r="F7" s="25">
        <v>6</v>
      </c>
      <c r="G7" s="26">
        <v>1</v>
      </c>
      <c r="H7" s="27">
        <f t="shared" si="0"/>
        <v>900</v>
      </c>
      <c r="I7" s="96"/>
      <c r="J7" s="24">
        <v>160</v>
      </c>
      <c r="K7" s="26">
        <v>6</v>
      </c>
      <c r="L7" s="26">
        <v>1</v>
      </c>
      <c r="M7" s="66">
        <f t="shared" si="1"/>
        <v>960</v>
      </c>
      <c r="N7" s="74">
        <f t="shared" si="2"/>
        <v>60</v>
      </c>
    </row>
    <row r="8" spans="2:14" x14ac:dyDescent="0.15">
      <c r="B8" s="59" t="s">
        <v>32</v>
      </c>
      <c r="C8" s="23" t="s">
        <v>33</v>
      </c>
      <c r="D8" s="23" t="s">
        <v>31</v>
      </c>
      <c r="E8" s="24">
        <v>1200</v>
      </c>
      <c r="F8" s="25">
        <v>4</v>
      </c>
      <c r="G8" s="26">
        <v>1</v>
      </c>
      <c r="H8" s="27">
        <f t="shared" si="0"/>
        <v>4800</v>
      </c>
      <c r="I8" s="96"/>
      <c r="J8" s="24">
        <v>550</v>
      </c>
      <c r="K8" s="26">
        <v>4</v>
      </c>
      <c r="L8" s="26">
        <v>1</v>
      </c>
      <c r="M8" s="66">
        <f t="shared" si="1"/>
        <v>2200</v>
      </c>
      <c r="N8" s="74">
        <f t="shared" si="2"/>
        <v>-2600</v>
      </c>
    </row>
    <row r="9" spans="2:14" x14ac:dyDescent="0.15">
      <c r="B9" s="57" t="s">
        <v>34</v>
      </c>
      <c r="C9" s="16" t="s">
        <v>35</v>
      </c>
      <c r="D9" s="16" t="s">
        <v>36</v>
      </c>
      <c r="E9" s="17">
        <v>0</v>
      </c>
      <c r="F9" s="18">
        <v>60</v>
      </c>
      <c r="G9" s="19">
        <v>1</v>
      </c>
      <c r="H9" s="46">
        <f t="shared" si="0"/>
        <v>0</v>
      </c>
      <c r="I9" s="96"/>
      <c r="J9" s="17">
        <v>100</v>
      </c>
      <c r="K9" s="19">
        <v>60</v>
      </c>
      <c r="L9" s="19">
        <v>1</v>
      </c>
      <c r="M9" s="64">
        <f t="shared" si="1"/>
        <v>6000</v>
      </c>
      <c r="N9" s="74">
        <f t="shared" si="2"/>
        <v>6000</v>
      </c>
    </row>
    <row r="10" spans="2:14" x14ac:dyDescent="0.15">
      <c r="B10" s="59" t="s">
        <v>37</v>
      </c>
      <c r="C10" s="23" t="s">
        <v>38</v>
      </c>
      <c r="D10" s="23" t="s">
        <v>36</v>
      </c>
      <c r="E10" s="24">
        <v>25</v>
      </c>
      <c r="F10" s="25">
        <v>80</v>
      </c>
      <c r="G10" s="26">
        <v>1</v>
      </c>
      <c r="H10" s="27">
        <f t="shared" si="0"/>
        <v>2000</v>
      </c>
      <c r="I10" s="96"/>
      <c r="J10" s="24">
        <v>15</v>
      </c>
      <c r="K10" s="26">
        <v>80</v>
      </c>
      <c r="L10" s="26">
        <v>1</v>
      </c>
      <c r="M10" s="66">
        <f t="shared" si="1"/>
        <v>1200</v>
      </c>
      <c r="N10" s="74">
        <f t="shared" si="2"/>
        <v>-800</v>
      </c>
    </row>
    <row r="11" spans="2:14" x14ac:dyDescent="0.15">
      <c r="B11" s="57" t="s">
        <v>39</v>
      </c>
      <c r="C11" s="16" t="s">
        <v>40</v>
      </c>
      <c r="D11" s="16" t="s">
        <v>36</v>
      </c>
      <c r="E11" s="17">
        <v>150</v>
      </c>
      <c r="F11" s="18">
        <v>13.25</v>
      </c>
      <c r="G11" s="19">
        <v>1</v>
      </c>
      <c r="H11" s="46">
        <f t="shared" si="0"/>
        <v>1987.5</v>
      </c>
      <c r="I11" s="96"/>
      <c r="J11" s="17">
        <v>130</v>
      </c>
      <c r="K11" s="19">
        <v>24</v>
      </c>
      <c r="L11" s="19">
        <v>1</v>
      </c>
      <c r="M11" s="64">
        <f>J11*K11*L11</f>
        <v>3120</v>
      </c>
      <c r="N11" s="74">
        <f t="shared" si="2"/>
        <v>1132.5</v>
      </c>
    </row>
    <row r="12" spans="2:14" x14ac:dyDescent="0.15">
      <c r="B12" s="57" t="s">
        <v>41</v>
      </c>
      <c r="C12" s="16" t="s">
        <v>40</v>
      </c>
      <c r="D12" s="16" t="s">
        <v>36</v>
      </c>
      <c r="E12" s="17">
        <v>150</v>
      </c>
      <c r="F12" s="18">
        <v>13.5</v>
      </c>
      <c r="G12" s="19">
        <v>1</v>
      </c>
      <c r="H12" s="46">
        <f t="shared" si="0"/>
        <v>2025</v>
      </c>
      <c r="I12" s="96"/>
      <c r="J12" s="17">
        <v>130</v>
      </c>
      <c r="K12" s="19">
        <v>24</v>
      </c>
      <c r="L12" s="19">
        <v>1</v>
      </c>
      <c r="M12" s="64">
        <f t="shared" si="1"/>
        <v>3120</v>
      </c>
      <c r="N12" s="74">
        <f t="shared" si="2"/>
        <v>1095</v>
      </c>
    </row>
    <row r="13" spans="2:14" x14ac:dyDescent="0.15">
      <c r="B13" s="59" t="s">
        <v>42</v>
      </c>
      <c r="C13" s="23" t="s">
        <v>43</v>
      </c>
      <c r="D13" s="23" t="s">
        <v>44</v>
      </c>
      <c r="E13" s="24">
        <v>200</v>
      </c>
      <c r="F13" s="25">
        <v>8</v>
      </c>
      <c r="G13" s="26">
        <v>1</v>
      </c>
      <c r="H13" s="27">
        <f t="shared" si="0"/>
        <v>1600</v>
      </c>
      <c r="I13" s="96"/>
      <c r="J13" s="24">
        <v>120</v>
      </c>
      <c r="K13" s="26">
        <v>8</v>
      </c>
      <c r="L13" s="26">
        <v>1</v>
      </c>
      <c r="M13" s="66">
        <f t="shared" si="1"/>
        <v>960</v>
      </c>
      <c r="N13" s="74">
        <f t="shared" si="2"/>
        <v>-640</v>
      </c>
    </row>
    <row r="14" spans="2:14" x14ac:dyDescent="0.15">
      <c r="B14" s="59" t="s">
        <v>45</v>
      </c>
      <c r="C14" s="23" t="s">
        <v>46</v>
      </c>
      <c r="D14" s="23" t="s">
        <v>47</v>
      </c>
      <c r="E14" s="24">
        <v>8</v>
      </c>
      <c r="F14" s="25">
        <v>70</v>
      </c>
      <c r="G14" s="26">
        <v>1</v>
      </c>
      <c r="H14" s="27">
        <f t="shared" si="0"/>
        <v>560</v>
      </c>
      <c r="I14" s="96"/>
      <c r="J14" s="24">
        <v>3</v>
      </c>
      <c r="K14" s="26">
        <v>70</v>
      </c>
      <c r="L14" s="26">
        <v>1</v>
      </c>
      <c r="M14" s="66">
        <f t="shared" si="1"/>
        <v>210</v>
      </c>
      <c r="N14" s="74">
        <f t="shared" si="2"/>
        <v>-350</v>
      </c>
    </row>
    <row r="15" spans="2:14" x14ac:dyDescent="0.15">
      <c r="B15" s="59" t="s">
        <v>48</v>
      </c>
      <c r="C15" s="23" t="s">
        <v>49</v>
      </c>
      <c r="D15" s="23" t="s">
        <v>47</v>
      </c>
      <c r="E15" s="24">
        <v>8</v>
      </c>
      <c r="F15" s="25">
        <v>70</v>
      </c>
      <c r="G15" s="26">
        <v>1</v>
      </c>
      <c r="H15" s="27">
        <f t="shared" si="0"/>
        <v>560</v>
      </c>
      <c r="I15" s="96"/>
      <c r="J15" s="24">
        <v>2.8</v>
      </c>
      <c r="K15" s="26">
        <v>70</v>
      </c>
      <c r="L15" s="26">
        <v>1</v>
      </c>
      <c r="M15" s="66">
        <f t="shared" si="1"/>
        <v>196</v>
      </c>
      <c r="N15" s="74">
        <f t="shared" si="2"/>
        <v>-364</v>
      </c>
    </row>
    <row r="16" spans="2:14" x14ac:dyDescent="0.15">
      <c r="B16" s="59" t="s">
        <v>50</v>
      </c>
      <c r="C16" s="23" t="s">
        <v>50</v>
      </c>
      <c r="D16" s="23" t="s">
        <v>47</v>
      </c>
      <c r="E16" s="24">
        <v>100</v>
      </c>
      <c r="F16" s="25">
        <v>1</v>
      </c>
      <c r="G16" s="26">
        <v>1</v>
      </c>
      <c r="H16" s="27">
        <f t="shared" si="0"/>
        <v>100</v>
      </c>
      <c r="I16" s="96"/>
      <c r="J16" s="24">
        <v>30</v>
      </c>
      <c r="K16" s="26">
        <v>1</v>
      </c>
      <c r="L16" s="26">
        <v>1</v>
      </c>
      <c r="M16" s="66">
        <f t="shared" si="1"/>
        <v>30</v>
      </c>
      <c r="N16" s="74">
        <f t="shared" si="2"/>
        <v>-70</v>
      </c>
    </row>
    <row r="17" spans="2:14" x14ac:dyDescent="0.15">
      <c r="B17" s="59" t="s">
        <v>51</v>
      </c>
      <c r="C17" s="23" t="s">
        <v>52</v>
      </c>
      <c r="D17" s="23" t="s">
        <v>47</v>
      </c>
      <c r="E17" s="24">
        <v>50</v>
      </c>
      <c r="F17" s="25">
        <v>2</v>
      </c>
      <c r="G17" s="26">
        <v>1</v>
      </c>
      <c r="H17" s="27">
        <f t="shared" si="0"/>
        <v>100</v>
      </c>
      <c r="I17" s="96"/>
      <c r="J17" s="24">
        <v>30</v>
      </c>
      <c r="K17" s="26">
        <v>2</v>
      </c>
      <c r="L17" s="26">
        <v>1</v>
      </c>
      <c r="M17" s="66">
        <f t="shared" si="1"/>
        <v>60</v>
      </c>
      <c r="N17" s="74">
        <f t="shared" si="2"/>
        <v>-40</v>
      </c>
    </row>
    <row r="18" spans="2:14" x14ac:dyDescent="0.15">
      <c r="B18" s="59" t="s">
        <v>53</v>
      </c>
      <c r="C18" s="23" t="s">
        <v>54</v>
      </c>
      <c r="D18" s="23" t="s">
        <v>55</v>
      </c>
      <c r="E18" s="24">
        <v>300</v>
      </c>
      <c r="F18" s="25">
        <v>4</v>
      </c>
      <c r="G18" s="26">
        <v>1</v>
      </c>
      <c r="H18" s="27">
        <f t="shared" si="0"/>
        <v>1200</v>
      </c>
      <c r="I18" s="96"/>
      <c r="J18" s="24">
        <v>1500</v>
      </c>
      <c r="K18" s="26">
        <v>4</v>
      </c>
      <c r="L18" s="26">
        <v>1</v>
      </c>
      <c r="M18" s="66">
        <f t="shared" si="1"/>
        <v>6000</v>
      </c>
      <c r="N18" s="74">
        <f t="shared" si="2"/>
        <v>4800</v>
      </c>
    </row>
    <row r="19" spans="2:14" x14ac:dyDescent="0.15">
      <c r="B19" s="59" t="s">
        <v>56</v>
      </c>
      <c r="C19" s="23" t="s">
        <v>57</v>
      </c>
      <c r="D19" s="23" t="s">
        <v>58</v>
      </c>
      <c r="E19" s="24">
        <v>200</v>
      </c>
      <c r="F19" s="25">
        <v>6</v>
      </c>
      <c r="G19" s="26">
        <v>1</v>
      </c>
      <c r="H19" s="27">
        <f t="shared" si="0"/>
        <v>1200</v>
      </c>
      <c r="I19" s="96"/>
      <c r="J19" s="24">
        <v>120</v>
      </c>
      <c r="K19" s="26">
        <v>6</v>
      </c>
      <c r="L19" s="26">
        <v>1</v>
      </c>
      <c r="M19" s="66">
        <f t="shared" si="1"/>
        <v>720</v>
      </c>
      <c r="N19" s="74">
        <f t="shared" si="2"/>
        <v>-480</v>
      </c>
    </row>
    <row r="20" spans="2:14" ht="13.5" customHeight="1" x14ac:dyDescent="0.15">
      <c r="B20" s="60" t="s">
        <v>59</v>
      </c>
      <c r="C20" s="28" t="s">
        <v>60</v>
      </c>
      <c r="D20" s="28" t="s">
        <v>61</v>
      </c>
      <c r="E20" s="29">
        <v>550</v>
      </c>
      <c r="F20" s="30">
        <v>1</v>
      </c>
      <c r="G20" s="31">
        <v>2</v>
      </c>
      <c r="H20" s="48">
        <f t="shared" si="0"/>
        <v>1100</v>
      </c>
      <c r="I20" s="98" t="s">
        <v>92</v>
      </c>
      <c r="J20" s="32">
        <v>550</v>
      </c>
      <c r="K20" s="31">
        <v>2</v>
      </c>
      <c r="L20" s="31">
        <v>1</v>
      </c>
      <c r="M20" s="67">
        <f t="shared" si="1"/>
        <v>1100</v>
      </c>
      <c r="N20" s="74">
        <f t="shared" si="2"/>
        <v>0</v>
      </c>
    </row>
    <row r="21" spans="2:14" x14ac:dyDescent="0.15">
      <c r="B21" s="60" t="s">
        <v>62</v>
      </c>
      <c r="C21" s="28" t="s">
        <v>63</v>
      </c>
      <c r="D21" s="28" t="s">
        <v>61</v>
      </c>
      <c r="E21" s="29">
        <v>2000</v>
      </c>
      <c r="F21" s="30">
        <v>2</v>
      </c>
      <c r="G21" s="31">
        <v>1</v>
      </c>
      <c r="H21" s="48">
        <f t="shared" si="0"/>
        <v>4000</v>
      </c>
      <c r="I21" s="98"/>
      <c r="J21" s="32">
        <v>2000</v>
      </c>
      <c r="K21" s="31">
        <v>2</v>
      </c>
      <c r="L21" s="31">
        <v>1</v>
      </c>
      <c r="M21" s="67">
        <f t="shared" si="1"/>
        <v>4000</v>
      </c>
      <c r="N21" s="74">
        <f t="shared" si="2"/>
        <v>0</v>
      </c>
    </row>
    <row r="22" spans="2:14" x14ac:dyDescent="0.15">
      <c r="B22" s="60" t="s">
        <v>64</v>
      </c>
      <c r="C22" s="28" t="s">
        <v>65</v>
      </c>
      <c r="D22" s="28" t="s">
        <v>66</v>
      </c>
      <c r="E22" s="29">
        <v>45</v>
      </c>
      <c r="F22" s="30">
        <v>8</v>
      </c>
      <c r="G22" s="31">
        <v>1</v>
      </c>
      <c r="H22" s="48">
        <f t="shared" si="0"/>
        <v>360</v>
      </c>
      <c r="I22" s="98"/>
      <c r="J22" s="32">
        <v>45</v>
      </c>
      <c r="K22" s="31">
        <v>8</v>
      </c>
      <c r="L22" s="31">
        <v>1</v>
      </c>
      <c r="M22" s="67">
        <f t="shared" si="1"/>
        <v>360</v>
      </c>
      <c r="N22" s="74">
        <f t="shared" si="2"/>
        <v>0</v>
      </c>
    </row>
    <row r="23" spans="2:14" x14ac:dyDescent="0.15">
      <c r="B23" s="60" t="s">
        <v>67</v>
      </c>
      <c r="C23" s="28" t="s">
        <v>68</v>
      </c>
      <c r="D23" s="28" t="s">
        <v>66</v>
      </c>
      <c r="E23" s="29">
        <v>45</v>
      </c>
      <c r="F23" s="30">
        <v>8</v>
      </c>
      <c r="G23" s="31">
        <v>1</v>
      </c>
      <c r="H23" s="48">
        <f t="shared" si="0"/>
        <v>360</v>
      </c>
      <c r="I23" s="98"/>
      <c r="J23" s="32">
        <v>45</v>
      </c>
      <c r="K23" s="31">
        <v>8</v>
      </c>
      <c r="L23" s="31">
        <v>1</v>
      </c>
      <c r="M23" s="67">
        <f t="shared" si="1"/>
        <v>360</v>
      </c>
      <c r="N23" s="74">
        <f t="shared" si="2"/>
        <v>0</v>
      </c>
    </row>
    <row r="24" spans="2:14" x14ac:dyDescent="0.15">
      <c r="B24" s="60" t="s">
        <v>69</v>
      </c>
      <c r="C24" s="28" t="s">
        <v>70</v>
      </c>
      <c r="D24" s="28" t="s">
        <v>66</v>
      </c>
      <c r="E24" s="29">
        <v>300</v>
      </c>
      <c r="F24" s="30">
        <v>4</v>
      </c>
      <c r="G24" s="31">
        <v>1</v>
      </c>
      <c r="H24" s="48">
        <f t="shared" si="0"/>
        <v>1200</v>
      </c>
      <c r="I24" s="98"/>
      <c r="J24" s="32">
        <v>300</v>
      </c>
      <c r="K24" s="31">
        <v>4</v>
      </c>
      <c r="L24" s="31">
        <v>1</v>
      </c>
      <c r="M24" s="67">
        <f t="shared" si="1"/>
        <v>1200</v>
      </c>
      <c r="N24" s="74">
        <f t="shared" si="2"/>
        <v>0</v>
      </c>
    </row>
    <row r="25" spans="2:14" x14ac:dyDescent="0.15">
      <c r="B25" s="59" t="s">
        <v>71</v>
      </c>
      <c r="C25" s="23" t="s">
        <v>72</v>
      </c>
      <c r="D25" s="23" t="s">
        <v>66</v>
      </c>
      <c r="E25" s="45">
        <v>500</v>
      </c>
      <c r="F25" s="45">
        <v>4</v>
      </c>
      <c r="G25" s="45">
        <v>1</v>
      </c>
      <c r="H25" s="27">
        <f t="shared" si="0"/>
        <v>2000</v>
      </c>
      <c r="I25" s="33"/>
      <c r="J25" s="24">
        <v>700</v>
      </c>
      <c r="K25" s="26">
        <v>4</v>
      </c>
      <c r="L25" s="26">
        <v>1</v>
      </c>
      <c r="M25" s="66">
        <f t="shared" si="1"/>
        <v>2800</v>
      </c>
      <c r="N25" s="74">
        <f t="shared" si="2"/>
        <v>800</v>
      </c>
    </row>
    <row r="26" spans="2:14" x14ac:dyDescent="0.15">
      <c r="B26" s="59" t="s">
        <v>73</v>
      </c>
      <c r="C26" s="23" t="s">
        <v>93</v>
      </c>
      <c r="D26" s="23" t="s">
        <v>74</v>
      </c>
      <c r="E26" s="24">
        <v>1000</v>
      </c>
      <c r="F26" s="25">
        <v>1</v>
      </c>
      <c r="G26" s="26">
        <v>1</v>
      </c>
      <c r="H26" s="27">
        <f t="shared" si="0"/>
        <v>1000</v>
      </c>
      <c r="I26" s="33"/>
      <c r="J26" s="24">
        <v>1000</v>
      </c>
      <c r="K26" s="26">
        <v>1</v>
      </c>
      <c r="L26" s="26">
        <v>1</v>
      </c>
      <c r="M26" s="66">
        <f t="shared" si="1"/>
        <v>1000</v>
      </c>
      <c r="N26" s="74">
        <f t="shared" si="2"/>
        <v>0</v>
      </c>
    </row>
    <row r="27" spans="2:14" x14ac:dyDescent="0.15">
      <c r="B27" s="59" t="s">
        <v>75</v>
      </c>
      <c r="C27" s="23" t="s">
        <v>76</v>
      </c>
      <c r="D27" s="23" t="s">
        <v>66</v>
      </c>
      <c r="E27" s="24">
        <v>10800</v>
      </c>
      <c r="F27" s="25">
        <v>1</v>
      </c>
      <c r="G27" s="34">
        <v>1</v>
      </c>
      <c r="H27" s="27">
        <f t="shared" si="0"/>
        <v>10800</v>
      </c>
      <c r="I27" s="33"/>
      <c r="J27" s="35">
        <v>200</v>
      </c>
      <c r="K27" s="26">
        <v>6</v>
      </c>
      <c r="L27" s="26">
        <v>1</v>
      </c>
      <c r="M27" s="66">
        <f t="shared" si="1"/>
        <v>1200</v>
      </c>
      <c r="N27" s="74">
        <f t="shared" si="2"/>
        <v>-9600</v>
      </c>
    </row>
    <row r="28" spans="2:14" x14ac:dyDescent="0.15">
      <c r="B28" s="59" t="s">
        <v>75</v>
      </c>
      <c r="C28" s="23" t="s">
        <v>76</v>
      </c>
      <c r="D28" s="23" t="s">
        <v>66</v>
      </c>
      <c r="E28" s="24">
        <v>0</v>
      </c>
      <c r="F28" s="25"/>
      <c r="G28" s="34"/>
      <c r="H28" s="27">
        <f t="shared" si="0"/>
        <v>0</v>
      </c>
      <c r="I28" s="33"/>
      <c r="J28" s="35">
        <v>200</v>
      </c>
      <c r="K28" s="26">
        <v>1</v>
      </c>
      <c r="L28" s="26">
        <v>1</v>
      </c>
      <c r="M28" s="66">
        <f t="shared" si="1"/>
        <v>200</v>
      </c>
      <c r="N28" s="74">
        <f t="shared" si="2"/>
        <v>200</v>
      </c>
    </row>
    <row r="29" spans="2:14" x14ac:dyDescent="0.15">
      <c r="B29" s="59" t="s">
        <v>75</v>
      </c>
      <c r="C29" s="23" t="s">
        <v>77</v>
      </c>
      <c r="D29" s="23" t="s">
        <v>66</v>
      </c>
      <c r="E29" s="24">
        <v>0</v>
      </c>
      <c r="F29" s="25"/>
      <c r="G29" s="34"/>
      <c r="H29" s="27">
        <f t="shared" si="0"/>
        <v>0</v>
      </c>
      <c r="I29" s="33"/>
      <c r="J29" s="35">
        <v>25</v>
      </c>
      <c r="K29" s="26">
        <v>14</v>
      </c>
      <c r="L29" s="26">
        <v>1</v>
      </c>
      <c r="M29" s="66">
        <f t="shared" si="1"/>
        <v>350</v>
      </c>
      <c r="N29" s="74">
        <f t="shared" si="2"/>
        <v>350</v>
      </c>
    </row>
    <row r="30" spans="2:14" x14ac:dyDescent="0.15">
      <c r="B30" s="59" t="s">
        <v>78</v>
      </c>
      <c r="C30" s="23" t="s">
        <v>94</v>
      </c>
      <c r="D30" s="23" t="s">
        <v>2</v>
      </c>
      <c r="E30" s="24">
        <v>2500</v>
      </c>
      <c r="F30" s="25">
        <v>1</v>
      </c>
      <c r="G30" s="26">
        <v>1</v>
      </c>
      <c r="H30" s="36">
        <f t="shared" si="0"/>
        <v>2500</v>
      </c>
      <c r="I30" s="33"/>
      <c r="J30" s="35" t="s">
        <v>79</v>
      </c>
      <c r="K30" s="26">
        <v>1</v>
      </c>
      <c r="L30" s="26">
        <v>1</v>
      </c>
      <c r="M30" s="68">
        <f t="shared" si="1"/>
        <v>600</v>
      </c>
      <c r="N30" s="74">
        <f t="shared" si="2"/>
        <v>-1900</v>
      </c>
    </row>
    <row r="31" spans="2:14" x14ac:dyDescent="0.15">
      <c r="B31" s="59" t="s">
        <v>80</v>
      </c>
      <c r="C31" s="23" t="s">
        <v>95</v>
      </c>
      <c r="D31" s="23" t="s">
        <v>2</v>
      </c>
      <c r="E31" s="24"/>
      <c r="F31" s="25">
        <v>1</v>
      </c>
      <c r="G31" s="26">
        <v>1</v>
      </c>
      <c r="H31" s="36">
        <f t="shared" si="0"/>
        <v>0</v>
      </c>
      <c r="I31" s="33"/>
      <c r="J31" s="35" t="s">
        <v>81</v>
      </c>
      <c r="K31" s="26">
        <v>1</v>
      </c>
      <c r="L31" s="26">
        <v>1</v>
      </c>
      <c r="M31" s="68">
        <f t="shared" si="1"/>
        <v>1400</v>
      </c>
      <c r="N31" s="74">
        <f t="shared" si="2"/>
        <v>1400</v>
      </c>
    </row>
    <row r="32" spans="2:14" x14ac:dyDescent="0.15">
      <c r="B32" s="59" t="s">
        <v>82</v>
      </c>
      <c r="C32" s="23" t="s">
        <v>96</v>
      </c>
      <c r="D32" s="23" t="s">
        <v>2</v>
      </c>
      <c r="E32" s="24"/>
      <c r="F32" s="25">
        <v>2</v>
      </c>
      <c r="G32" s="26">
        <v>1</v>
      </c>
      <c r="H32" s="36">
        <f t="shared" si="0"/>
        <v>0</v>
      </c>
      <c r="I32" s="33"/>
      <c r="J32" s="35">
        <v>1000</v>
      </c>
      <c r="K32" s="26">
        <v>2</v>
      </c>
      <c r="L32" s="26">
        <v>1</v>
      </c>
      <c r="M32" s="68">
        <f t="shared" si="1"/>
        <v>2000</v>
      </c>
      <c r="N32" s="74">
        <f t="shared" si="2"/>
        <v>2000</v>
      </c>
    </row>
    <row r="33" spans="2:14" x14ac:dyDescent="0.15">
      <c r="B33" s="89" t="s">
        <v>97</v>
      </c>
      <c r="C33" s="90"/>
      <c r="D33" s="90"/>
      <c r="E33" s="90"/>
      <c r="F33" s="90"/>
      <c r="G33" s="90"/>
      <c r="H33" s="37">
        <f>SUM(H4:H32)</f>
        <v>51512.5</v>
      </c>
      <c r="I33" s="33"/>
      <c r="J33" s="90" t="s">
        <v>98</v>
      </c>
      <c r="K33" s="90"/>
      <c r="L33" s="90"/>
      <c r="M33" s="69">
        <f>SUM(M4:M32)</f>
        <v>73534</v>
      </c>
      <c r="N33" s="75">
        <f>M33-H36</f>
        <v>17344.165000000001</v>
      </c>
    </row>
    <row r="34" spans="2:14" x14ac:dyDescent="0.15">
      <c r="B34" s="99" t="s">
        <v>99</v>
      </c>
      <c r="C34" s="100"/>
      <c r="D34" s="100"/>
      <c r="E34" s="100"/>
      <c r="F34" s="101"/>
      <c r="G34" s="38">
        <v>0.08</v>
      </c>
      <c r="H34" s="37">
        <f>H33*G34</f>
        <v>4121</v>
      </c>
      <c r="I34" s="39"/>
      <c r="J34" s="40"/>
      <c r="K34" s="40"/>
      <c r="L34" s="40"/>
      <c r="M34" s="69"/>
      <c r="N34" s="75"/>
    </row>
    <row r="35" spans="2:14" ht="14.25" thickBot="1" x14ac:dyDescent="0.2">
      <c r="B35" s="89" t="s">
        <v>100</v>
      </c>
      <c r="C35" s="90"/>
      <c r="D35" s="90"/>
      <c r="E35" s="90"/>
      <c r="F35" s="90"/>
      <c r="G35" s="38">
        <v>0.01</v>
      </c>
      <c r="H35" s="37">
        <f>SUM(H33:H34)*G35</f>
        <v>556.33500000000004</v>
      </c>
      <c r="M35" s="70" t="s">
        <v>101</v>
      </c>
      <c r="N35" s="76">
        <v>10000</v>
      </c>
    </row>
    <row r="36" spans="2:14" ht="14.25" thickBot="1" x14ac:dyDescent="0.2">
      <c r="B36" s="91" t="s">
        <v>103</v>
      </c>
      <c r="C36" s="92"/>
      <c r="D36" s="92"/>
      <c r="E36" s="92"/>
      <c r="F36" s="92"/>
      <c r="G36" s="92"/>
      <c r="H36" s="61">
        <f>SUM(H33:H35)</f>
        <v>56189.834999999999</v>
      </c>
      <c r="I36" s="62"/>
      <c r="J36" s="62"/>
      <c r="K36" s="62"/>
      <c r="L36" s="62"/>
      <c r="M36" s="71" t="s">
        <v>102</v>
      </c>
      <c r="N36" s="77">
        <f>N33-N35</f>
        <v>7344.1650000000009</v>
      </c>
    </row>
  </sheetData>
  <mergeCells count="9">
    <mergeCell ref="B35:F35"/>
    <mergeCell ref="B36:G36"/>
    <mergeCell ref="B2:H2"/>
    <mergeCell ref="I2:I19"/>
    <mergeCell ref="J2:M2"/>
    <mergeCell ref="I20:I24"/>
    <mergeCell ref="B33:G33"/>
    <mergeCell ref="J33:L33"/>
    <mergeCell ref="B34:F34"/>
  </mergeCells>
  <phoneticPr fontId="2" type="noConversion"/>
  <conditionalFormatting sqref="B4:H19">
    <cfRule type="expression" dxfId="29" priority="30">
      <formula>IF(#REF!="I. 不含第四方的项目",1,)</formula>
    </cfRule>
  </conditionalFormatting>
  <conditionalFormatting sqref="H20:H22 B20:D25">
    <cfRule type="expression" dxfId="28" priority="29">
      <formula>IF(#REF!="I. 不含第四方的项目",1,)</formula>
    </cfRule>
  </conditionalFormatting>
  <conditionalFormatting sqref="J20:M26">
    <cfRule type="expression" dxfId="27" priority="27">
      <formula>IF(#REF!="I. 不含第四方的项目",1,)</formula>
    </cfRule>
  </conditionalFormatting>
  <conditionalFormatting sqref="J4:M19">
    <cfRule type="expression" dxfId="26" priority="28">
      <formula>IF(#REF!="I. 不含第四方的项目",1,)</formula>
    </cfRule>
  </conditionalFormatting>
  <conditionalFormatting sqref="B26:E26 H26">
    <cfRule type="expression" dxfId="25" priority="26">
      <formula>IF(#REF!="I. 不含第四方的项目",1,)</formula>
    </cfRule>
  </conditionalFormatting>
  <conditionalFormatting sqref="F26">
    <cfRule type="expression" dxfId="24" priority="25">
      <formula>IF(#REF!="I. 不含第四方的项目",1,)</formula>
    </cfRule>
  </conditionalFormatting>
  <conditionalFormatting sqref="G26">
    <cfRule type="expression" dxfId="23" priority="24">
      <formula>IF(#REF!="I. 不含第四方的项目",1,)</formula>
    </cfRule>
  </conditionalFormatting>
  <conditionalFormatting sqref="B27:H29">
    <cfRule type="expression" dxfId="22" priority="23">
      <formula>IF(#REF!="I. 不含第四方的项目",1,)</formula>
    </cfRule>
  </conditionalFormatting>
  <conditionalFormatting sqref="J27:J29 M27:M29">
    <cfRule type="expression" dxfId="21" priority="22">
      <formula>IF(#REF!="I. 不含第四方的项目",1,)</formula>
    </cfRule>
  </conditionalFormatting>
  <conditionalFormatting sqref="K27:K29">
    <cfRule type="expression" dxfId="20" priority="21">
      <formula>IF(#REF!="I. 不含第四方的项目",1,)</formula>
    </cfRule>
  </conditionalFormatting>
  <conditionalFormatting sqref="L27:L29">
    <cfRule type="expression" dxfId="19" priority="20">
      <formula>IF(#REF!="I. 不含第四方的项目",1,)</formula>
    </cfRule>
  </conditionalFormatting>
  <conditionalFormatting sqref="B30:E30">
    <cfRule type="expression" dxfId="18" priority="19">
      <formula>IF(#REF!="I. 不含第四方的项目",1,)</formula>
    </cfRule>
  </conditionalFormatting>
  <conditionalFormatting sqref="B31:E31">
    <cfRule type="expression" dxfId="17" priority="18">
      <formula>IF(#REF!="I. 不含第四方的项目",1,)</formula>
    </cfRule>
  </conditionalFormatting>
  <conditionalFormatting sqref="B32:E32">
    <cfRule type="expression" dxfId="16" priority="17">
      <formula>IF(#REF!="I. 不含第四方的项目",1,)</formula>
    </cfRule>
  </conditionalFormatting>
  <conditionalFormatting sqref="J30">
    <cfRule type="expression" dxfId="15" priority="16">
      <formula>IF(#REF!="I. 不含第四方的项目",1,)</formula>
    </cfRule>
  </conditionalFormatting>
  <conditionalFormatting sqref="J31">
    <cfRule type="expression" dxfId="14" priority="15">
      <formula>IF(#REF!="I. 不含第四方的项目",1,)</formula>
    </cfRule>
  </conditionalFormatting>
  <conditionalFormatting sqref="J32">
    <cfRule type="expression" dxfId="13" priority="14">
      <formula>IF(#REF!="I. 不含第四方的项目",1,)</formula>
    </cfRule>
  </conditionalFormatting>
  <conditionalFormatting sqref="F30:F32">
    <cfRule type="expression" dxfId="12" priority="13">
      <formula>IF(#REF!="I. 不含第四方的项目",1,)</formula>
    </cfRule>
  </conditionalFormatting>
  <conditionalFormatting sqref="G30:G32">
    <cfRule type="expression" dxfId="11" priority="12">
      <formula>IF(#REF!="I. 不含第四方的项目",1,)</formula>
    </cfRule>
  </conditionalFormatting>
  <conditionalFormatting sqref="K30:K32">
    <cfRule type="expression" dxfId="10" priority="11">
      <formula>IF(#REF!="I. 不含第四方的项目",1,)</formula>
    </cfRule>
  </conditionalFormatting>
  <conditionalFormatting sqref="L30:L32">
    <cfRule type="expression" dxfId="9" priority="10">
      <formula>IF(#REF!="I. 不含第四方的项目",1,)</formula>
    </cfRule>
  </conditionalFormatting>
  <conditionalFormatting sqref="E20:G20">
    <cfRule type="expression" dxfId="8" priority="9">
      <formula>IF(#REF!="I. 不含第四方的项目",1,)</formula>
    </cfRule>
  </conditionalFormatting>
  <conditionalFormatting sqref="E21:G21">
    <cfRule type="expression" dxfId="7" priority="8">
      <formula>IF(#REF!="I. 不含第四方的项目",1,)</formula>
    </cfRule>
  </conditionalFormatting>
  <conditionalFormatting sqref="H23">
    <cfRule type="expression" dxfId="6" priority="7">
      <formula>IF(#REF!="I. 不含第四方的项目",1,)</formula>
    </cfRule>
  </conditionalFormatting>
  <conditionalFormatting sqref="H24">
    <cfRule type="expression" dxfId="5" priority="6">
      <formula>IF(#REF!="I. 不含第四方的项目",1,)</formula>
    </cfRule>
  </conditionalFormatting>
  <conditionalFormatting sqref="H25">
    <cfRule type="expression" dxfId="4" priority="5">
      <formula>IF(#REF!="I. 不含第四方的项目",1,)</formula>
    </cfRule>
  </conditionalFormatting>
  <conditionalFormatting sqref="E22:G22">
    <cfRule type="expression" dxfId="3" priority="4">
      <formula>IF(#REF!="I. 不含第四方的项目",1,)</formula>
    </cfRule>
  </conditionalFormatting>
  <conditionalFormatting sqref="E24:G24">
    <cfRule type="expression" dxfId="2" priority="3">
      <formula>IF(#REF!="I. 不含第四方的项目",1,)</formula>
    </cfRule>
  </conditionalFormatting>
  <conditionalFormatting sqref="E23:G23">
    <cfRule type="expression" dxfId="1" priority="2">
      <formula>IF(#REF!="I. 不含第四方的项目",1,)</formula>
    </cfRule>
  </conditionalFormatting>
  <conditionalFormatting sqref="E25:G25">
    <cfRule type="expression" dxfId="0" priority="1">
      <formula>IF($I$5="I. 不含第四方的项目",1,)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麦田报价</vt:lpstr>
      <vt:lpstr>搭建差价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刘煜圆</dc:creator>
  <cp:lastModifiedBy>刘煜圆</cp:lastModifiedBy>
  <dcterms:created xsi:type="dcterms:W3CDTF">2024-10-28T01:50:58Z</dcterms:created>
  <dcterms:modified xsi:type="dcterms:W3CDTF">2024-11-11T07:23:21Z</dcterms:modified>
</cp:coreProperties>
</file>