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-105" yWindow="-105" windowWidth="19425" windowHeight="10425"/>
  </bookViews>
  <sheets>
    <sheet name="Summary" sheetId="9" r:id="rId1"/>
    <sheet name="Medical" sheetId="1" r:id="rId2"/>
    <sheet name="Staffing Fee" sheetId="7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H9" i="7" l="1"/>
  <c r="H10" i="7" l="1"/>
  <c r="H31" i="1" l="1"/>
  <c r="H30" i="1"/>
  <c r="H29" i="1"/>
  <c r="H37" i="1"/>
  <c r="H36" i="1"/>
  <c r="H35" i="1"/>
  <c r="H34" i="1"/>
  <c r="H33" i="1"/>
  <c r="H32" i="1"/>
  <c r="H27" i="1"/>
  <c r="H26" i="1"/>
  <c r="H25" i="1"/>
  <c r="H24" i="1"/>
  <c r="H23" i="1"/>
  <c r="H22" i="1"/>
  <c r="H21" i="1"/>
  <c r="H20" i="1"/>
  <c r="H19" i="1"/>
  <c r="H11" i="1"/>
  <c r="H10" i="1"/>
  <c r="H9" i="1"/>
  <c r="H16" i="1" l="1"/>
  <c r="H15" i="1"/>
  <c r="H12" i="1"/>
  <c r="H13" i="1"/>
  <c r="H14" i="1"/>
  <c r="H17" i="1"/>
  <c r="H11" i="7"/>
  <c r="C11" i="9" s="1"/>
  <c r="C9" i="9" l="1"/>
  <c r="C13" i="9" s="1"/>
  <c r="C18" i="9" l="1"/>
  <c r="C14" i="9" l="1"/>
  <c r="C15" i="9" s="1"/>
</calcChain>
</file>

<file path=xl/sharedStrings.xml><?xml version="1.0" encoding="utf-8"?>
<sst xmlns="http://schemas.openxmlformats.org/spreadsheetml/2006/main" count="143" uniqueCount="58">
  <si>
    <t>Quotation</t>
  </si>
  <si>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</si>
  <si>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</si>
  <si>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</si>
  <si>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</si>
  <si>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</si>
  <si>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</si>
  <si>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</si>
  <si>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I. Medical</t>
  </si>
  <si>
    <t>Sub-total</t>
  </si>
  <si>
    <t>TAX 6%</t>
  </si>
  <si>
    <t>Total</t>
  </si>
  <si>
    <t>Discounted Price (if have)</t>
  </si>
  <si>
    <t>Description</t>
  </si>
  <si>
    <t>AZ Annual Rate
(if have, list year)</t>
  </si>
  <si>
    <t>Unit Price</t>
  </si>
  <si>
    <t>Unit</t>
  </si>
  <si>
    <t>Quantity</t>
  </si>
  <si>
    <t>Amount</t>
  </si>
  <si>
    <t>项目管理/人员管理 
Service Fee/Staffing Fee</t>
  </si>
  <si>
    <t>Staffing Fee % of total cost</t>
    <phoneticPr fontId="10" type="noConversion"/>
  </si>
  <si>
    <t>queen.liu@ubs-cn.com</t>
    <phoneticPr fontId="10" type="noConversion"/>
  </si>
  <si>
    <t>Effective Date:</t>
    <phoneticPr fontId="10" type="noConversion"/>
  </si>
  <si>
    <t>Quotation</t>
    <phoneticPr fontId="10" type="noConversion"/>
  </si>
  <si>
    <t>Medical Director</t>
    <phoneticPr fontId="10" type="noConversion"/>
  </si>
  <si>
    <t>小时</t>
    <phoneticPr fontId="10" type="noConversion"/>
  </si>
  <si>
    <t>包括医学编辑及适量文献检索</t>
    <phoneticPr fontId="10" type="noConversion"/>
  </si>
  <si>
    <t>根据已有标题提供幻灯大纲</t>
    <phoneticPr fontId="10" type="noConversion"/>
  </si>
  <si>
    <t>使用PPT重绘图表、字体设定、动作设定等</t>
    <phoneticPr fontId="10" type="noConversion"/>
  </si>
  <si>
    <t>页</t>
    <phoneticPr fontId="10" type="noConversion"/>
  </si>
  <si>
    <t>套</t>
    <phoneticPr fontId="10" type="noConversion"/>
  </si>
  <si>
    <t>篇</t>
    <phoneticPr fontId="10" type="noConversion"/>
  </si>
  <si>
    <t>中文原文下载</t>
  </si>
  <si>
    <t>英文原文下载</t>
  </si>
  <si>
    <t>安达唐学术材料制作</t>
    <phoneticPr fontId="10" type="noConversion"/>
  </si>
  <si>
    <t>DA文案撰写（new work）</t>
    <phoneticPr fontId="10" type="noConversion"/>
  </si>
  <si>
    <t>包括医学编辑及适量文献检索</t>
    <phoneticPr fontId="10" type="noConversion"/>
  </si>
  <si>
    <t>文献标注(new work)</t>
  </si>
  <si>
    <t>根据所提供素材整理、高亮</t>
    <phoneticPr fontId="10" type="noConversion"/>
  </si>
  <si>
    <t>篇</t>
    <phoneticPr fontId="10" type="noConversion"/>
  </si>
  <si>
    <t>DA内页、手册内页或单页排版 (new work)</t>
    <phoneticPr fontId="10" type="noConversion"/>
  </si>
  <si>
    <t>包括设计、排版、完稿，单页尺寸A4</t>
    <phoneticPr fontId="10" type="noConversion"/>
  </si>
  <si>
    <t>包括设计、排版、完稿，单页尺寸A4</t>
    <phoneticPr fontId="10" type="noConversion"/>
  </si>
  <si>
    <t>Artist(Graphic)</t>
    <phoneticPr fontId="10" type="noConversion"/>
  </si>
  <si>
    <t>安达唐学术材料制作</t>
    <phoneticPr fontId="10" type="noConversion"/>
  </si>
  <si>
    <t>II. Staffing Fee</t>
    <phoneticPr fontId="10" type="noConversion"/>
  </si>
  <si>
    <t>幻灯（new work）（35P*1套）</t>
    <phoneticPr fontId="10" type="noConversion"/>
  </si>
  <si>
    <t>幻灯框架整理（1套）</t>
    <phoneticPr fontId="10" type="noConversion"/>
  </si>
  <si>
    <t>文献标注(new work)（15*1套）</t>
    <phoneticPr fontId="10" type="noConversion"/>
  </si>
  <si>
    <t>中文原文下载(10P*1套）</t>
    <phoneticPr fontId="10" type="noConversion"/>
  </si>
  <si>
    <t>英文原文下载(10P*1套）</t>
    <phoneticPr fontId="10" type="noConversion"/>
  </si>
  <si>
    <t>PPT美化(高级美化)(new work)（35P*1套）</t>
    <phoneticPr fontId="10" type="noConversion"/>
  </si>
  <si>
    <r>
      <t xml:space="preserve">内分泌科：
1份DA-3折页, </t>
    </r>
    <r>
      <rPr>
        <b/>
        <sz val="11"/>
        <color rgb="FFFF0000"/>
        <rFont val="微软雅黑"/>
        <family val="2"/>
        <charset val="134"/>
      </rPr>
      <t>单份DA学术周期：2个工作日框架，3个工作日初稿，DA设计周期：3个工作日初稿</t>
    </r>
    <r>
      <rPr>
        <b/>
        <sz val="11"/>
        <rFont val="微软雅黑"/>
        <family val="2"/>
        <charset val="134"/>
      </rPr>
      <t xml:space="preserve">
1套学术幻灯-每套35P，</t>
    </r>
    <r>
      <rPr>
        <b/>
        <sz val="11"/>
        <color rgb="FFFF0000"/>
        <rFont val="微软雅黑"/>
        <family val="2"/>
        <charset val="134"/>
      </rPr>
      <t>单套幻灯学术周期：5个工作日框架，5个工作日初稿</t>
    </r>
    <phoneticPr fontId="10" type="noConversion"/>
  </si>
  <si>
    <r>
      <t>心内科：
1份DA-3折页，</t>
    </r>
    <r>
      <rPr>
        <b/>
        <sz val="11"/>
        <color rgb="FFFF0000"/>
        <rFont val="微软雅黑"/>
        <family val="2"/>
        <charset val="134"/>
      </rPr>
      <t>单份DA学术周期：2个工作日框架，3个工作日初稿，DA设计周期：3个工作日初稿</t>
    </r>
    <r>
      <rPr>
        <b/>
        <sz val="11"/>
        <rFont val="微软雅黑"/>
        <family val="2"/>
        <charset val="134"/>
      </rPr>
      <t xml:space="preserve">
1套学术幻灯-每套35P，</t>
    </r>
    <r>
      <rPr>
        <b/>
        <sz val="11"/>
        <color rgb="FFFF0000"/>
        <rFont val="微软雅黑"/>
        <family val="2"/>
        <charset val="134"/>
      </rPr>
      <t>单套幻灯学术周期：5个工作日框架，5个工作日初稿</t>
    </r>
    <phoneticPr fontId="10" type="noConversion"/>
  </si>
  <si>
    <t>DA文案撰写（new work）（6页*1套）</t>
    <phoneticPr fontId="10" type="noConversion"/>
  </si>
  <si>
    <t>DA内页、手册内页或单页排版 (new work)（6页*1套）</t>
    <phoneticPr fontId="10" type="noConversion"/>
  </si>
  <si>
    <r>
      <t>肾内科：
1份DA-3折页，</t>
    </r>
    <r>
      <rPr>
        <b/>
        <sz val="11"/>
        <color rgb="FFFF0000"/>
        <rFont val="微软雅黑"/>
        <family val="2"/>
        <charset val="134"/>
      </rPr>
      <t>单份DA学术周期：2个工作日框架，3个工作日初稿，DA设计周期：3个工作日初稿</t>
    </r>
    <r>
      <rPr>
        <b/>
        <sz val="11"/>
        <rFont val="微软雅黑"/>
        <family val="2"/>
        <charset val="134"/>
      </rPr>
      <t xml:space="preserve">
1套学术幻灯-每套35P，</t>
    </r>
    <r>
      <rPr>
        <b/>
        <sz val="11"/>
        <color rgb="FFFF0000"/>
        <rFont val="微软雅黑"/>
        <family val="2"/>
        <charset val="134"/>
      </rPr>
      <t>单套幻灯学术周期：5个工作日框架，5个工作日初稿</t>
    </r>
    <phoneticPr fontId="10" type="noConversion"/>
  </si>
  <si>
    <t>2023.6.6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</si>
</sst>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18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color theme="1"/>
      <name val="微软雅黑"/>
      <family val="2"/>
      <charset val="134"/>
    </font>
    <font>
      <sz val="12"/>
      <name val="微软雅黑"/>
      <family val="2"/>
      <charset val="134"/>
    </font>
    <font>
      <u/>
      <sz val="12"/>
      <color theme="10"/>
      <name val="微软雅黑"/>
      <family val="2"/>
      <charset val="134"/>
    </font>
    <font>
      <b/>
      <sz val="12"/>
      <color rgb="FF0070C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1"/>
      <color rgb="FFFF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1" fillId="0" borderId="0"/>
    <xf numFmtId="0" fontId="9" fillId="0" borderId="0">
      <alignment vertical="center"/>
    </xf>
  </cellStyleXfs>
  <cellXfs count="77">
    <xf numFmtId="0" fontId="0" fillId="0" borderId="0" xfId="0">
      <alignment vertical="center"/>
    </xf>
    <xf numFmtId="0" fontId="9" fillId="0" borderId="0" xfId="5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6" applyFont="1" applyAlignment="1">
      <alignment vertical="center"/>
    </xf>
    <xf numFmtId="0" fontId="2" fillId="0" borderId="0" xfId="6" applyFont="1">
      <alignment vertical="center"/>
    </xf>
    <xf numFmtId="176" fontId="3" fillId="0" borderId="0" xfId="6" applyNumberFormat="1" applyFont="1" applyFill="1" applyAlignment="1">
      <alignment horizontal="left"/>
    </xf>
    <xf numFmtId="0" fontId="3" fillId="0" borderId="0" xfId="4" applyFont="1" applyAlignment="1">
      <alignment vertical="center" wrapText="1"/>
    </xf>
    <xf numFmtId="176" fontId="3" fillId="0" borderId="0" xfId="6" applyNumberFormat="1" applyFont="1" applyAlignment="1">
      <alignment horizontal="center"/>
    </xf>
    <xf numFmtId="176" fontId="3" fillId="0" borderId="0" xfId="6" applyNumberFormat="1" applyFont="1" applyFill="1" applyAlignment="1">
      <alignment horizontal="center"/>
    </xf>
    <xf numFmtId="0" fontId="3" fillId="0" borderId="0" xfId="4" applyFont="1" applyAlignment="1">
      <alignment wrapText="1"/>
    </xf>
    <xf numFmtId="0" fontId="2" fillId="0" borderId="0" xfId="4" applyFont="1" applyFill="1" applyBorder="1" applyAlignment="1">
      <alignment vertical="center"/>
    </xf>
    <xf numFmtId="0" fontId="4" fillId="0" borderId="0" xfId="2" applyFill="1" applyBorder="1" applyAlignment="1">
      <alignment horizontal="left" vertical="center"/>
    </xf>
    <xf numFmtId="0" fontId="2" fillId="0" borderId="0" xfId="4" applyFont="1" applyFill="1" applyBorder="1" applyAlignment="1">
      <alignment horizontal="left" vertical="center"/>
    </xf>
    <xf numFmtId="0" fontId="2" fillId="0" borderId="0" xfId="4" applyFont="1" applyFill="1" applyBorder="1" applyAlignment="1">
      <alignment horizontal="right"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2" xfId="4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 wrapText="1"/>
    </xf>
    <xf numFmtId="40" fontId="7" fillId="0" borderId="8" xfId="7" applyNumberFormat="1" applyFont="1" applyFill="1" applyBorder="1" applyAlignment="1">
      <alignment horizontal="center" vertical="center"/>
    </xf>
    <xf numFmtId="9" fontId="6" fillId="0" borderId="8" xfId="7" applyNumberFormat="1" applyFont="1" applyFill="1" applyBorder="1" applyAlignment="1">
      <alignment horizontal="center" vertical="center"/>
    </xf>
    <xf numFmtId="177" fontId="6" fillId="0" borderId="8" xfId="7" applyNumberFormat="1" applyFont="1" applyFill="1" applyBorder="1" applyAlignment="1">
      <alignment horizontal="center" vertical="center"/>
    </xf>
    <xf numFmtId="37" fontId="7" fillId="0" borderId="10" xfId="1" applyNumberFormat="1" applyFont="1" applyFill="1" applyBorder="1" applyAlignment="1">
      <alignment horizontal="center" vertical="center"/>
    </xf>
    <xf numFmtId="178" fontId="2" fillId="3" borderId="13" xfId="4" applyNumberFormat="1" applyFont="1" applyFill="1" applyBorder="1" applyAlignment="1">
      <alignment horizontal="right" vertical="center"/>
    </xf>
    <xf numFmtId="176" fontId="2" fillId="0" borderId="0" xfId="6" applyNumberFormat="1" applyFont="1" applyFill="1" applyAlignment="1"/>
    <xf numFmtId="176" fontId="2" fillId="0" borderId="0" xfId="6" applyNumberFormat="1" applyFont="1" applyFill="1" applyAlignment="1">
      <alignment wrapText="1"/>
    </xf>
    <xf numFmtId="0" fontId="2" fillId="0" borderId="0" xfId="6" applyFont="1" applyFill="1" applyAlignment="1">
      <alignment horizontal="left" vertical="center"/>
    </xf>
    <xf numFmtId="176" fontId="8" fillId="0" borderId="0" xfId="6" applyNumberFormat="1" applyFont="1" applyFill="1" applyAlignment="1">
      <alignment horizontal="left"/>
    </xf>
    <xf numFmtId="0" fontId="8" fillId="0" borderId="0" xfId="6" applyFont="1" applyFill="1" applyAlignment="1">
      <alignment horizontal="left" vertical="center" wrapText="1"/>
    </xf>
    <xf numFmtId="0" fontId="8" fillId="0" borderId="0" xfId="6" applyFont="1" applyFill="1" applyAlignment="1">
      <alignment horizontal="left" vertical="center"/>
    </xf>
    <xf numFmtId="176" fontId="8" fillId="0" borderId="0" xfId="6" applyNumberFormat="1" applyFont="1" applyFill="1" applyAlignment="1">
      <alignment horizontal="left" wrapText="1"/>
    </xf>
    <xf numFmtId="179" fontId="2" fillId="0" borderId="10" xfId="1" applyNumberFormat="1" applyFont="1" applyFill="1" applyBorder="1" applyAlignment="1">
      <alignment horizontal="right" vertical="center"/>
    </xf>
    <xf numFmtId="0" fontId="0" fillId="0" borderId="0" xfId="5" applyFont="1" applyFill="1" applyAlignment="1"/>
    <xf numFmtId="0" fontId="6" fillId="0" borderId="8" xfId="4" applyFont="1" applyFill="1" applyBorder="1" applyAlignment="1">
      <alignment horizontal="center" vertical="center"/>
    </xf>
    <xf numFmtId="0" fontId="6" fillId="0" borderId="8" xfId="7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right" vertical="center" wrapText="1"/>
    </xf>
    <xf numFmtId="178" fontId="2" fillId="5" borderId="15" xfId="1" applyNumberFormat="1" applyFont="1" applyFill="1" applyBorder="1" applyAlignment="1">
      <alignment horizontal="right" vertical="center"/>
    </xf>
    <xf numFmtId="176" fontId="2" fillId="3" borderId="11" xfId="4" applyNumberFormat="1" applyFont="1" applyFill="1" applyBorder="1" applyAlignment="1">
      <alignment horizontal="right" vertical="center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3" fillId="0" borderId="0" xfId="0" applyFont="1" applyFill="1">
      <alignment vertical="center"/>
    </xf>
    <xf numFmtId="0" fontId="13" fillId="0" borderId="0" xfId="0" applyFont="1">
      <alignment vertical="center"/>
    </xf>
    <xf numFmtId="0" fontId="13" fillId="0" borderId="0" xfId="5" applyFont="1" applyFill="1"/>
    <xf numFmtId="0" fontId="14" fillId="0" borderId="0" xfId="2" applyFont="1" applyFill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6" fillId="6" borderId="0" xfId="0" applyFont="1" applyFill="1" applyAlignment="1">
      <alignment horizontal="right" vertical="center"/>
    </xf>
    <xf numFmtId="10" fontId="13" fillId="6" borderId="0" xfId="3" applyNumberFormat="1" applyFont="1" applyFill="1" applyAlignment="1">
      <alignment vertical="center"/>
    </xf>
    <xf numFmtId="0" fontId="3" fillId="0" borderId="0" xfId="6" applyFont="1" applyFill="1" applyAlignment="1">
      <alignment horizontal="left" vertical="center" wrapText="1"/>
    </xf>
    <xf numFmtId="0" fontId="3" fillId="0" borderId="0" xfId="6" applyFont="1" applyFill="1" applyAlignment="1">
      <alignment horizontal="left" vertical="center"/>
    </xf>
    <xf numFmtId="176" fontId="3" fillId="0" borderId="0" xfId="6" applyNumberFormat="1" applyFont="1" applyFill="1" applyAlignment="1">
      <alignment horizontal="left" wrapText="1"/>
    </xf>
    <xf numFmtId="0" fontId="13" fillId="0" borderId="0" xfId="0" applyFont="1" applyAlignment="1">
      <alignment vertical="center" wrapText="1"/>
    </xf>
    <xf numFmtId="179" fontId="2" fillId="3" borderId="18" xfId="4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horizontal="left"/>
    </xf>
    <xf numFmtId="0" fontId="6" fillId="0" borderId="19" xfId="0" applyFont="1" applyBorder="1" applyAlignment="1">
      <alignment horizontal="left" vertical="center"/>
    </xf>
    <xf numFmtId="0" fontId="7" fillId="0" borderId="20" xfId="0" applyFont="1" applyFill="1" applyBorder="1" applyAlignment="1">
      <alignment horizontal="center" vertical="center" wrapText="1"/>
    </xf>
    <xf numFmtId="40" fontId="7" fillId="0" borderId="19" xfId="7" applyNumberFormat="1" applyFont="1" applyFill="1" applyBorder="1" applyAlignment="1">
      <alignment horizontal="center" vertical="center"/>
    </xf>
    <xf numFmtId="177" fontId="6" fillId="0" borderId="19" xfId="7" applyNumberFormat="1" applyFont="1" applyFill="1" applyBorder="1" applyAlignment="1">
      <alignment horizontal="center" vertical="center"/>
    </xf>
    <xf numFmtId="0" fontId="1" fillId="0" borderId="0" xfId="6" applyFont="1" applyAlignment="1">
      <alignment horizontal="center" vertical="center"/>
    </xf>
    <xf numFmtId="0" fontId="5" fillId="2" borderId="4" xfId="4" applyFont="1" applyFill="1" applyBorder="1" applyAlignment="1">
      <alignment horizontal="left" vertical="center"/>
    </xf>
    <xf numFmtId="0" fontId="5" fillId="2" borderId="6" xfId="4" applyFont="1" applyFill="1" applyBorder="1" applyAlignment="1">
      <alignment horizontal="left" vertical="center"/>
    </xf>
    <xf numFmtId="0" fontId="2" fillId="2" borderId="4" xfId="4" applyFont="1" applyFill="1" applyBorder="1" applyAlignment="1">
      <alignment horizontal="left" vertical="center"/>
    </xf>
    <xf numFmtId="0" fontId="2" fillId="2" borderId="6" xfId="4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76" fontId="2" fillId="3" borderId="16" xfId="4" applyNumberFormat="1" applyFont="1" applyFill="1" applyBorder="1" applyAlignment="1">
      <alignment horizontal="right" vertical="center"/>
    </xf>
    <xf numFmtId="176" fontId="2" fillId="3" borderId="17" xfId="4" applyNumberFormat="1" applyFont="1" applyFill="1" applyBorder="1" applyAlignment="1">
      <alignment horizontal="right" vertical="center"/>
    </xf>
    <xf numFmtId="0" fontId="5" fillId="2" borderId="4" xfId="4" applyFont="1" applyFill="1" applyBorder="1" applyAlignment="1">
      <alignment horizontal="left" vertical="center" wrapText="1"/>
    </xf>
    <xf numFmtId="0" fontId="5" fillId="2" borderId="5" xfId="4" applyFont="1" applyFill="1" applyBorder="1" applyAlignment="1">
      <alignment horizontal="left" vertical="center"/>
    </xf>
    <xf numFmtId="0" fontId="2" fillId="2" borderId="4" xfId="4" applyFont="1" applyFill="1" applyBorder="1" applyAlignment="1">
      <alignment horizontal="left" vertical="center" wrapText="1"/>
    </xf>
    <xf numFmtId="0" fontId="2" fillId="2" borderId="5" xfId="4" applyFont="1" applyFill="1" applyBorder="1" applyAlignment="1">
      <alignment horizontal="left" vertical="center"/>
    </xf>
    <xf numFmtId="176" fontId="2" fillId="3" borderId="11" xfId="4" applyNumberFormat="1" applyFont="1" applyFill="1" applyBorder="1" applyAlignment="1">
      <alignment horizontal="right" vertical="center"/>
    </xf>
    <xf numFmtId="176" fontId="2" fillId="3" borderId="12" xfId="4" applyNumberFormat="1" applyFont="1" applyFill="1" applyBorder="1" applyAlignment="1">
      <alignment horizontal="right" vertical="center"/>
    </xf>
  </cellXfs>
  <cellStyles count="10">
    <cellStyle name="百分比" xfId="3" builtinId="5"/>
    <cellStyle name="常规" xfId="0" builtinId="0"/>
    <cellStyle name="常规 2" xfId="6"/>
    <cellStyle name="常规 2 2 2 2" xfId="9"/>
    <cellStyle name="常规_flash" xfId="5"/>
    <cellStyle name="常规_quotation GW" xfId="7"/>
    <cellStyle name="常规_长城会短信相关活动报价1016" xfId="4"/>
    <cellStyle name="超链接" xfId="2" builtinId="8"/>
    <cellStyle name="千位分隔" xfId="1" builtinId="3"/>
    <cellStyle name="样式 1" xfId="8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en.liu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queen.liu@ubs-c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topLeftCell="A4" zoomScaleNormal="100" workbookViewId="0">
      <selection activeCell="F8" sqref="F8"/>
    </sheetView>
  </sheetViews>
  <sheetFormatPr defaultColWidth="8.875" defaultRowHeight="17.25" x14ac:dyDescent="0.15"/>
  <cols>
    <col min="1" max="1" width="5.125" style="45" customWidth="1"/>
    <col min="2" max="2" width="39.625" style="46" customWidth="1"/>
    <col min="3" max="3" width="35.125" style="45" customWidth="1"/>
    <col min="4" max="4" width="19.375" style="46" customWidth="1"/>
    <col min="5" max="16384" width="8.875" style="46"/>
  </cols>
  <sheetData>
    <row r="1" spans="2:3" ht="37.5" customHeight="1" x14ac:dyDescent="0.15">
      <c r="B1" s="62" t="s">
        <v>0</v>
      </c>
      <c r="C1" s="62"/>
    </row>
    <row r="2" spans="2:3" x14ac:dyDescent="0.35">
      <c r="B2" s="5" t="s">
        <v>1</v>
      </c>
      <c r="C2" s="6" t="s">
        <v>2</v>
      </c>
    </row>
    <row r="3" spans="2:3" x14ac:dyDescent="0.35">
      <c r="B3" s="5" t="s">
        <v>3</v>
      </c>
      <c r="C3" s="6" t="s">
        <v>44</v>
      </c>
    </row>
    <row r="4" spans="2:3" s="47" customFormat="1" ht="16.5" customHeight="1" x14ac:dyDescent="0.3">
      <c r="B4" s="11" t="s">
        <v>4</v>
      </c>
      <c r="C4" s="48" t="s">
        <v>21</v>
      </c>
    </row>
    <row r="5" spans="2:3" s="47" customFormat="1" ht="16.5" customHeight="1" x14ac:dyDescent="0.3">
      <c r="B5" s="11" t="s">
        <v>22</v>
      </c>
      <c r="C5" s="13" t="s">
        <v>57</v>
      </c>
    </row>
    <row r="6" spans="2:3" s="47" customFormat="1" ht="16.5" customHeight="1" x14ac:dyDescent="0.3">
      <c r="B6" s="14"/>
      <c r="C6" s="14"/>
    </row>
    <row r="7" spans="2:3" s="47" customFormat="1" ht="30.75" customHeight="1" x14ac:dyDescent="0.3">
      <c r="B7" s="15" t="s">
        <v>6</v>
      </c>
      <c r="C7" s="18" t="s">
        <v>7</v>
      </c>
    </row>
    <row r="8" spans="2:3" s="47" customFormat="1" x14ac:dyDescent="0.3">
      <c r="B8" s="63" t="s">
        <v>8</v>
      </c>
      <c r="C8" s="64"/>
    </row>
    <row r="9" spans="2:3" s="47" customFormat="1" x14ac:dyDescent="0.3">
      <c r="B9" s="38" t="s">
        <v>9</v>
      </c>
      <c r="C9" s="39">
        <f>Medical!H38</f>
        <v>75537</v>
      </c>
    </row>
    <row r="10" spans="2:3" s="47" customFormat="1" x14ac:dyDescent="0.3">
      <c r="B10" s="65" t="s">
        <v>45</v>
      </c>
      <c r="C10" s="66"/>
    </row>
    <row r="11" spans="2:3" x14ac:dyDescent="0.15">
      <c r="B11" s="38" t="s">
        <v>9</v>
      </c>
      <c r="C11" s="34">
        <f>'Staffing Fee'!H11</f>
        <v>6600</v>
      </c>
    </row>
    <row r="12" spans="2:3" ht="3.75" customHeight="1" x14ac:dyDescent="0.15">
      <c r="B12" s="67"/>
      <c r="C12" s="68"/>
    </row>
    <row r="13" spans="2:3" x14ac:dyDescent="0.15">
      <c r="B13" s="40" t="s">
        <v>9</v>
      </c>
      <c r="C13" s="41">
        <f>C9+C11</f>
        <v>82137</v>
      </c>
    </row>
    <row r="14" spans="2:3" x14ac:dyDescent="0.15">
      <c r="B14" s="40" t="s">
        <v>10</v>
      </c>
      <c r="C14" s="41">
        <f>C13*0.06</f>
        <v>4928.22</v>
      </c>
    </row>
    <row r="15" spans="2:3" x14ac:dyDescent="0.15">
      <c r="B15" s="42" t="s">
        <v>11</v>
      </c>
      <c r="C15" s="26">
        <f>C13+C14</f>
        <v>87065.22</v>
      </c>
    </row>
    <row r="16" spans="2:3" ht="18" x14ac:dyDescent="0.15">
      <c r="B16" s="49" t="s">
        <v>12</v>
      </c>
    </row>
    <row r="18" spans="2:3" ht="18" x14ac:dyDescent="0.15">
      <c r="B18" s="50" t="s">
        <v>20</v>
      </c>
      <c r="C18" s="51">
        <f>C11/C13</f>
        <v>8.0353555644837288E-2</v>
      </c>
    </row>
    <row r="20" spans="2:3" x14ac:dyDescent="0.35">
      <c r="B20" s="27"/>
    </row>
    <row r="21" spans="2:3" x14ac:dyDescent="0.35">
      <c r="B21" s="6"/>
    </row>
    <row r="22" spans="2:3" x14ac:dyDescent="0.35">
      <c r="B22" s="6"/>
    </row>
    <row r="23" spans="2:3" x14ac:dyDescent="0.35">
      <c r="B23" s="6"/>
    </row>
    <row r="24" spans="2:3" x14ac:dyDescent="0.35">
      <c r="B24" s="6"/>
    </row>
    <row r="25" spans="2:3" x14ac:dyDescent="0.35">
      <c r="B25" s="6"/>
    </row>
  </sheetData>
  <mergeCells count="4">
    <mergeCell ref="B1:C1"/>
    <mergeCell ref="B8:C8"/>
    <mergeCell ref="B10:C10"/>
    <mergeCell ref="B12:C12"/>
  </mergeCells>
  <phoneticPr fontId="10" type="noConversion"/>
  <hyperlinks>
    <hyperlink ref="C4" r:id="rId1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zoomScale="80" zoomScaleNormal="80" zoomScaleSheetLayoutView="90" workbookViewId="0">
      <selection activeCell="M5" sqref="M5"/>
    </sheetView>
  </sheetViews>
  <sheetFormatPr defaultColWidth="8.875" defaultRowHeight="14.25" x14ac:dyDescent="0.15"/>
  <cols>
    <col min="1" max="1" width="5.125" style="2" customWidth="1"/>
    <col min="2" max="2" width="44.125" customWidth="1"/>
    <col min="3" max="3" width="34.875" style="3" bestFit="1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spans="2:8" ht="37.5" customHeight="1" x14ac:dyDescent="0.15">
      <c r="B1" s="62" t="s">
        <v>0</v>
      </c>
      <c r="C1" s="62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ht="16.5" x14ac:dyDescent="0.35">
      <c r="B3" s="5" t="s">
        <v>3</v>
      </c>
      <c r="C3" s="6" t="s">
        <v>34</v>
      </c>
      <c r="D3" s="10"/>
      <c r="E3" s="8"/>
      <c r="F3" s="8"/>
      <c r="G3" s="9"/>
      <c r="H3" s="9"/>
    </row>
    <row r="4" spans="2:8" s="1" customFormat="1" ht="16.5" customHeight="1" x14ac:dyDescent="0.15">
      <c r="B4" s="11" t="s">
        <v>4</v>
      </c>
      <c r="C4" s="12" t="s">
        <v>21</v>
      </c>
      <c r="D4" s="11"/>
      <c r="E4" s="11"/>
      <c r="F4" s="11"/>
      <c r="G4" s="11"/>
      <c r="H4" s="11"/>
    </row>
    <row r="5" spans="2:8" s="1" customFormat="1" ht="16.5" customHeight="1" x14ac:dyDescent="0.15">
      <c r="B5" s="11" t="s">
        <v>5</v>
      </c>
      <c r="C5" s="13" t="s">
        <v>57</v>
      </c>
      <c r="D5" s="11"/>
      <c r="E5" s="11"/>
      <c r="F5" s="11"/>
      <c r="G5" s="11"/>
      <c r="H5" s="11"/>
    </row>
    <row r="6" spans="2:8" s="1" customFormat="1" ht="16.5" customHeight="1" thickBot="1" x14ac:dyDescent="0.2">
      <c r="B6" s="14"/>
      <c r="C6" s="14"/>
      <c r="D6" s="14"/>
      <c r="E6" s="14"/>
      <c r="F6" s="14"/>
      <c r="G6" s="14"/>
      <c r="H6" s="14"/>
    </row>
    <row r="7" spans="2:8" s="1" customFormat="1" ht="30.75" customHeight="1" x14ac:dyDescent="0.15">
      <c r="B7" s="15" t="s">
        <v>6</v>
      </c>
      <c r="C7" s="16" t="s">
        <v>13</v>
      </c>
      <c r="D7" s="16" t="s">
        <v>14</v>
      </c>
      <c r="E7" s="17" t="s">
        <v>15</v>
      </c>
      <c r="F7" s="17" t="s">
        <v>16</v>
      </c>
      <c r="G7" s="17" t="s">
        <v>17</v>
      </c>
      <c r="H7" s="18" t="s">
        <v>18</v>
      </c>
    </row>
    <row r="8" spans="2:8" s="1" customFormat="1" ht="49.5" customHeight="1" x14ac:dyDescent="0.15">
      <c r="B8" s="71" t="s">
        <v>52</v>
      </c>
      <c r="C8" s="72"/>
      <c r="D8" s="72"/>
      <c r="E8" s="72"/>
      <c r="F8" s="72"/>
      <c r="G8" s="72"/>
      <c r="H8" s="64"/>
    </row>
    <row r="9" spans="2:8" s="35" customFormat="1" ht="16.5" x14ac:dyDescent="0.15">
      <c r="B9" s="43" t="s">
        <v>35</v>
      </c>
      <c r="C9" s="44" t="s">
        <v>36</v>
      </c>
      <c r="D9" s="21">
        <v>2021</v>
      </c>
      <c r="E9" s="22">
        <v>800</v>
      </c>
      <c r="F9" s="36" t="s">
        <v>29</v>
      </c>
      <c r="G9" s="37">
        <v>6</v>
      </c>
      <c r="H9" s="25">
        <f t="shared" ref="H9:H17" si="0">E9*G9</f>
        <v>4800</v>
      </c>
    </row>
    <row r="10" spans="2:8" s="35" customFormat="1" ht="16.5" x14ac:dyDescent="0.15">
      <c r="B10" s="43" t="s">
        <v>37</v>
      </c>
      <c r="C10" s="44" t="s">
        <v>38</v>
      </c>
      <c r="D10" s="21">
        <v>2021</v>
      </c>
      <c r="E10" s="22">
        <v>15</v>
      </c>
      <c r="F10" s="36" t="s">
        <v>39</v>
      </c>
      <c r="G10" s="37">
        <v>15</v>
      </c>
      <c r="H10" s="25">
        <f t="shared" si="0"/>
        <v>225</v>
      </c>
    </row>
    <row r="11" spans="2:8" s="35" customFormat="1" ht="16.5" x14ac:dyDescent="0.15">
      <c r="B11" s="43" t="s">
        <v>40</v>
      </c>
      <c r="C11" s="44" t="s">
        <v>41</v>
      </c>
      <c r="D11" s="21">
        <v>2021</v>
      </c>
      <c r="E11" s="22">
        <v>630</v>
      </c>
      <c r="F11" s="36" t="s">
        <v>29</v>
      </c>
      <c r="G11" s="37">
        <v>6</v>
      </c>
      <c r="H11" s="25">
        <f t="shared" si="0"/>
        <v>3780</v>
      </c>
    </row>
    <row r="12" spans="2:8" s="35" customFormat="1" ht="16.5" x14ac:dyDescent="0.15">
      <c r="B12" s="43" t="s">
        <v>46</v>
      </c>
      <c r="C12" s="44" t="s">
        <v>26</v>
      </c>
      <c r="D12" s="21">
        <v>2021</v>
      </c>
      <c r="E12" s="22">
        <v>300</v>
      </c>
      <c r="F12" s="36" t="s">
        <v>29</v>
      </c>
      <c r="G12" s="37">
        <v>35</v>
      </c>
      <c r="H12" s="25">
        <f t="shared" si="0"/>
        <v>10500</v>
      </c>
    </row>
    <row r="13" spans="2:8" s="35" customFormat="1" ht="16.5" x14ac:dyDescent="0.15">
      <c r="B13" s="43" t="s">
        <v>47</v>
      </c>
      <c r="C13" s="44" t="s">
        <v>27</v>
      </c>
      <c r="D13" s="21">
        <v>2021</v>
      </c>
      <c r="E13" s="22">
        <v>2000</v>
      </c>
      <c r="F13" s="36" t="s">
        <v>30</v>
      </c>
      <c r="G13" s="37">
        <v>1</v>
      </c>
      <c r="H13" s="25">
        <f t="shared" si="0"/>
        <v>2000</v>
      </c>
    </row>
    <row r="14" spans="2:8" s="35" customFormat="1" ht="16.5" x14ac:dyDescent="0.15">
      <c r="B14" s="43" t="s">
        <v>48</v>
      </c>
      <c r="C14" s="44" t="s">
        <v>38</v>
      </c>
      <c r="D14" s="21">
        <v>2021</v>
      </c>
      <c r="E14" s="22">
        <v>15</v>
      </c>
      <c r="F14" s="36" t="s">
        <v>31</v>
      </c>
      <c r="G14" s="37">
        <v>15</v>
      </c>
      <c r="H14" s="25">
        <f t="shared" si="0"/>
        <v>225</v>
      </c>
    </row>
    <row r="15" spans="2:8" s="35" customFormat="1" ht="16.5" x14ac:dyDescent="0.15">
      <c r="B15" s="43" t="s">
        <v>49</v>
      </c>
      <c r="C15" s="44" t="s">
        <v>32</v>
      </c>
      <c r="D15" s="21">
        <v>2021</v>
      </c>
      <c r="E15" s="22">
        <v>7</v>
      </c>
      <c r="F15" s="36" t="s">
        <v>31</v>
      </c>
      <c r="G15" s="37">
        <v>1</v>
      </c>
      <c r="H15" s="25">
        <f t="shared" si="0"/>
        <v>7</v>
      </c>
    </row>
    <row r="16" spans="2:8" s="35" customFormat="1" ht="16.5" x14ac:dyDescent="0.15">
      <c r="B16" s="43" t="s">
        <v>50</v>
      </c>
      <c r="C16" s="44" t="s">
        <v>33</v>
      </c>
      <c r="D16" s="21">
        <v>2021</v>
      </c>
      <c r="E16" s="22">
        <v>10</v>
      </c>
      <c r="F16" s="36" t="s">
        <v>31</v>
      </c>
      <c r="G16" s="37">
        <v>10</v>
      </c>
      <c r="H16" s="25">
        <f t="shared" si="0"/>
        <v>100</v>
      </c>
    </row>
    <row r="17" spans="2:8" s="35" customFormat="1" ht="16.5" x14ac:dyDescent="0.15">
      <c r="B17" s="43" t="s">
        <v>51</v>
      </c>
      <c r="C17" s="44" t="s">
        <v>28</v>
      </c>
      <c r="D17" s="21">
        <v>2021</v>
      </c>
      <c r="E17" s="22">
        <v>100</v>
      </c>
      <c r="F17" s="36" t="s">
        <v>29</v>
      </c>
      <c r="G17" s="37">
        <v>35</v>
      </c>
      <c r="H17" s="25">
        <f t="shared" si="0"/>
        <v>3500</v>
      </c>
    </row>
    <row r="18" spans="2:8" s="35" customFormat="1" ht="48.75" customHeight="1" x14ac:dyDescent="0.15">
      <c r="B18" s="71" t="s">
        <v>53</v>
      </c>
      <c r="C18" s="72"/>
      <c r="D18" s="72"/>
      <c r="E18" s="72"/>
      <c r="F18" s="72"/>
      <c r="G18" s="72"/>
      <c r="H18" s="64"/>
    </row>
    <row r="19" spans="2:8" ht="16.5" x14ac:dyDescent="0.15">
      <c r="B19" s="43" t="s">
        <v>54</v>
      </c>
      <c r="C19" s="44" t="s">
        <v>36</v>
      </c>
      <c r="D19" s="21">
        <v>2021</v>
      </c>
      <c r="E19" s="22">
        <v>800</v>
      </c>
      <c r="F19" s="36" t="s">
        <v>29</v>
      </c>
      <c r="G19" s="37">
        <v>6</v>
      </c>
      <c r="H19" s="25">
        <f t="shared" ref="H19:H27" si="1">E19*G19</f>
        <v>4800</v>
      </c>
    </row>
    <row r="20" spans="2:8" ht="16.5" x14ac:dyDescent="0.15">
      <c r="B20" s="43" t="s">
        <v>48</v>
      </c>
      <c r="C20" s="44" t="s">
        <v>38</v>
      </c>
      <c r="D20" s="21">
        <v>2021</v>
      </c>
      <c r="E20" s="22">
        <v>15</v>
      </c>
      <c r="F20" s="36" t="s">
        <v>39</v>
      </c>
      <c r="G20" s="37">
        <v>15</v>
      </c>
      <c r="H20" s="25">
        <f t="shared" si="1"/>
        <v>225</v>
      </c>
    </row>
    <row r="21" spans="2:8" ht="16.5" x14ac:dyDescent="0.15">
      <c r="B21" s="43" t="s">
        <v>55</v>
      </c>
      <c r="C21" s="44" t="s">
        <v>42</v>
      </c>
      <c r="D21" s="21">
        <v>2021</v>
      </c>
      <c r="E21" s="22">
        <v>630</v>
      </c>
      <c r="F21" s="36" t="s">
        <v>29</v>
      </c>
      <c r="G21" s="37">
        <v>6</v>
      </c>
      <c r="H21" s="25">
        <f t="shared" si="1"/>
        <v>3780</v>
      </c>
    </row>
    <row r="22" spans="2:8" ht="16.5" x14ac:dyDescent="0.15">
      <c r="B22" s="43" t="s">
        <v>46</v>
      </c>
      <c r="C22" s="44" t="s">
        <v>26</v>
      </c>
      <c r="D22" s="21">
        <v>2021</v>
      </c>
      <c r="E22" s="22">
        <v>300</v>
      </c>
      <c r="F22" s="36" t="s">
        <v>29</v>
      </c>
      <c r="G22" s="37">
        <v>35</v>
      </c>
      <c r="H22" s="25">
        <f t="shared" si="1"/>
        <v>10500</v>
      </c>
    </row>
    <row r="23" spans="2:8" ht="16.5" x14ac:dyDescent="0.15">
      <c r="B23" s="43" t="s">
        <v>47</v>
      </c>
      <c r="C23" s="44" t="s">
        <v>27</v>
      </c>
      <c r="D23" s="21">
        <v>2021</v>
      </c>
      <c r="E23" s="22">
        <v>2000</v>
      </c>
      <c r="F23" s="36" t="s">
        <v>30</v>
      </c>
      <c r="G23" s="37">
        <v>1</v>
      </c>
      <c r="H23" s="25">
        <f t="shared" si="1"/>
        <v>2000</v>
      </c>
    </row>
    <row r="24" spans="2:8" ht="16.5" x14ac:dyDescent="0.15">
      <c r="B24" s="43" t="s">
        <v>48</v>
      </c>
      <c r="C24" s="44" t="s">
        <v>38</v>
      </c>
      <c r="D24" s="21">
        <v>2021</v>
      </c>
      <c r="E24" s="22">
        <v>15</v>
      </c>
      <c r="F24" s="36" t="s">
        <v>31</v>
      </c>
      <c r="G24" s="37">
        <v>15</v>
      </c>
      <c r="H24" s="25">
        <f t="shared" si="1"/>
        <v>225</v>
      </c>
    </row>
    <row r="25" spans="2:8" ht="16.5" x14ac:dyDescent="0.15">
      <c r="B25" s="43" t="s">
        <v>49</v>
      </c>
      <c r="C25" s="44" t="s">
        <v>32</v>
      </c>
      <c r="D25" s="21">
        <v>2021</v>
      </c>
      <c r="E25" s="22">
        <v>7</v>
      </c>
      <c r="F25" s="36" t="s">
        <v>31</v>
      </c>
      <c r="G25" s="37">
        <v>10</v>
      </c>
      <c r="H25" s="25">
        <f t="shared" si="1"/>
        <v>70</v>
      </c>
    </row>
    <row r="26" spans="2:8" ht="16.5" x14ac:dyDescent="0.15">
      <c r="B26" s="43" t="s">
        <v>50</v>
      </c>
      <c r="C26" s="44" t="s">
        <v>33</v>
      </c>
      <c r="D26" s="21">
        <v>2021</v>
      </c>
      <c r="E26" s="22">
        <v>10</v>
      </c>
      <c r="F26" s="36" t="s">
        <v>31</v>
      </c>
      <c r="G26" s="37">
        <v>10</v>
      </c>
      <c r="H26" s="25">
        <f t="shared" si="1"/>
        <v>100</v>
      </c>
    </row>
    <row r="27" spans="2:8" ht="16.5" x14ac:dyDescent="0.15">
      <c r="B27" s="43" t="s">
        <v>51</v>
      </c>
      <c r="C27" s="44" t="s">
        <v>28</v>
      </c>
      <c r="D27" s="21">
        <v>2021</v>
      </c>
      <c r="E27" s="22">
        <v>100</v>
      </c>
      <c r="F27" s="36" t="s">
        <v>29</v>
      </c>
      <c r="G27" s="37">
        <v>35</v>
      </c>
      <c r="H27" s="25">
        <f t="shared" si="1"/>
        <v>3500</v>
      </c>
    </row>
    <row r="28" spans="2:8" s="35" customFormat="1" ht="48.75" customHeight="1" x14ac:dyDescent="0.15">
      <c r="B28" s="71" t="s">
        <v>56</v>
      </c>
      <c r="C28" s="72"/>
      <c r="D28" s="72"/>
      <c r="E28" s="72"/>
      <c r="F28" s="72"/>
      <c r="G28" s="72"/>
      <c r="H28" s="64"/>
    </row>
    <row r="29" spans="2:8" ht="16.5" x14ac:dyDescent="0.15">
      <c r="B29" s="43" t="s">
        <v>35</v>
      </c>
      <c r="C29" s="44" t="s">
        <v>36</v>
      </c>
      <c r="D29" s="21">
        <v>2021</v>
      </c>
      <c r="E29" s="22">
        <v>800</v>
      </c>
      <c r="F29" s="36" t="s">
        <v>29</v>
      </c>
      <c r="G29" s="37">
        <v>6</v>
      </c>
      <c r="H29" s="25">
        <f t="shared" ref="H29:H31" si="2">E29*G29</f>
        <v>4800</v>
      </c>
    </row>
    <row r="30" spans="2:8" ht="16.5" x14ac:dyDescent="0.15">
      <c r="B30" s="43" t="s">
        <v>37</v>
      </c>
      <c r="C30" s="44" t="s">
        <v>38</v>
      </c>
      <c r="D30" s="21">
        <v>2021</v>
      </c>
      <c r="E30" s="22">
        <v>15</v>
      </c>
      <c r="F30" s="36" t="s">
        <v>39</v>
      </c>
      <c r="G30" s="37">
        <v>15</v>
      </c>
      <c r="H30" s="25">
        <f t="shared" si="2"/>
        <v>225</v>
      </c>
    </row>
    <row r="31" spans="2:8" ht="16.5" x14ac:dyDescent="0.15">
      <c r="B31" s="43" t="s">
        <v>40</v>
      </c>
      <c r="C31" s="44" t="s">
        <v>41</v>
      </c>
      <c r="D31" s="21">
        <v>2021</v>
      </c>
      <c r="E31" s="22">
        <v>630</v>
      </c>
      <c r="F31" s="36" t="s">
        <v>29</v>
      </c>
      <c r="G31" s="37">
        <v>6</v>
      </c>
      <c r="H31" s="25">
        <f t="shared" si="2"/>
        <v>3780</v>
      </c>
    </row>
    <row r="32" spans="2:8" ht="16.5" x14ac:dyDescent="0.15">
      <c r="B32" s="43" t="s">
        <v>46</v>
      </c>
      <c r="C32" s="44" t="s">
        <v>26</v>
      </c>
      <c r="D32" s="21">
        <v>2021</v>
      </c>
      <c r="E32" s="22">
        <v>300</v>
      </c>
      <c r="F32" s="36" t="s">
        <v>29</v>
      </c>
      <c r="G32" s="37">
        <v>35</v>
      </c>
      <c r="H32" s="25">
        <f t="shared" ref="H32:H37" si="3">E32*G32</f>
        <v>10500</v>
      </c>
    </row>
    <row r="33" spans="2:8" ht="16.5" x14ac:dyDescent="0.15">
      <c r="B33" s="43" t="s">
        <v>47</v>
      </c>
      <c r="C33" s="44" t="s">
        <v>27</v>
      </c>
      <c r="D33" s="21">
        <v>2021</v>
      </c>
      <c r="E33" s="22">
        <v>2000</v>
      </c>
      <c r="F33" s="36" t="s">
        <v>30</v>
      </c>
      <c r="G33" s="37">
        <v>1</v>
      </c>
      <c r="H33" s="25">
        <f t="shared" si="3"/>
        <v>2000</v>
      </c>
    </row>
    <row r="34" spans="2:8" ht="16.5" x14ac:dyDescent="0.15">
      <c r="B34" s="43" t="s">
        <v>48</v>
      </c>
      <c r="C34" s="44" t="s">
        <v>38</v>
      </c>
      <c r="D34" s="21">
        <v>2021</v>
      </c>
      <c r="E34" s="22">
        <v>15</v>
      </c>
      <c r="F34" s="36" t="s">
        <v>31</v>
      </c>
      <c r="G34" s="37">
        <v>15</v>
      </c>
      <c r="H34" s="25">
        <f t="shared" si="3"/>
        <v>225</v>
      </c>
    </row>
    <row r="35" spans="2:8" ht="16.5" x14ac:dyDescent="0.15">
      <c r="B35" s="43" t="s">
        <v>49</v>
      </c>
      <c r="C35" s="44" t="s">
        <v>32</v>
      </c>
      <c r="D35" s="21">
        <v>2021</v>
      </c>
      <c r="E35" s="22">
        <v>7</v>
      </c>
      <c r="F35" s="36" t="s">
        <v>31</v>
      </c>
      <c r="G35" s="37">
        <v>10</v>
      </c>
      <c r="H35" s="25">
        <f t="shared" si="3"/>
        <v>70</v>
      </c>
    </row>
    <row r="36" spans="2:8" ht="16.5" x14ac:dyDescent="0.15">
      <c r="B36" s="43" t="s">
        <v>50</v>
      </c>
      <c r="C36" s="44" t="s">
        <v>33</v>
      </c>
      <c r="D36" s="21">
        <v>2021</v>
      </c>
      <c r="E36" s="22">
        <v>10</v>
      </c>
      <c r="F36" s="36" t="s">
        <v>31</v>
      </c>
      <c r="G36" s="37">
        <v>10</v>
      </c>
      <c r="H36" s="25">
        <f t="shared" si="3"/>
        <v>100</v>
      </c>
    </row>
    <row r="37" spans="2:8" ht="16.5" x14ac:dyDescent="0.15">
      <c r="B37" s="43" t="s">
        <v>51</v>
      </c>
      <c r="C37" s="44" t="s">
        <v>28</v>
      </c>
      <c r="D37" s="21">
        <v>2021</v>
      </c>
      <c r="E37" s="22">
        <v>100</v>
      </c>
      <c r="F37" s="36" t="s">
        <v>29</v>
      </c>
      <c r="G37" s="37">
        <v>35</v>
      </c>
      <c r="H37" s="25">
        <f t="shared" si="3"/>
        <v>3500</v>
      </c>
    </row>
    <row r="38" spans="2:8" ht="17.25" thickBot="1" x14ac:dyDescent="0.2">
      <c r="B38" s="69" t="s">
        <v>11</v>
      </c>
      <c r="C38" s="70"/>
      <c r="D38" s="70"/>
      <c r="E38" s="70"/>
      <c r="F38" s="70"/>
      <c r="G38" s="70"/>
      <c r="H38" s="56">
        <f>SUM(H9:H17)+SUM(H19:H27)+SUM(H29:H37)</f>
        <v>75537</v>
      </c>
    </row>
    <row r="42" spans="2:8" ht="16.5" x14ac:dyDescent="0.35">
      <c r="B42" s="27"/>
      <c r="C42" s="28"/>
      <c r="D42" s="28"/>
      <c r="E42" s="29"/>
    </row>
    <row r="43" spans="2:8" x14ac:dyDescent="0.2">
      <c r="B43" s="30"/>
      <c r="C43" s="31"/>
      <c r="D43" s="31"/>
      <c r="E43" s="32"/>
    </row>
    <row r="44" spans="2:8" x14ac:dyDescent="0.2">
      <c r="B44" s="30"/>
      <c r="C44" s="31"/>
      <c r="D44" s="31"/>
      <c r="E44" s="32"/>
    </row>
    <row r="45" spans="2:8" x14ac:dyDescent="0.2">
      <c r="B45" s="30"/>
      <c r="C45" s="31"/>
      <c r="D45" s="31"/>
      <c r="E45" s="32"/>
    </row>
    <row r="46" spans="2:8" x14ac:dyDescent="0.2">
      <c r="B46" s="30"/>
      <c r="C46" s="31"/>
      <c r="D46" s="31"/>
      <c r="E46" s="32"/>
    </row>
    <row r="47" spans="2:8" x14ac:dyDescent="0.2">
      <c r="B47" s="30"/>
      <c r="C47" s="33"/>
      <c r="D47" s="33"/>
      <c r="E47" s="32"/>
    </row>
  </sheetData>
  <mergeCells count="5">
    <mergeCell ref="B38:G38"/>
    <mergeCell ref="B1:C1"/>
    <mergeCell ref="B8:H8"/>
    <mergeCell ref="B18:H18"/>
    <mergeCell ref="B28:H28"/>
  </mergeCells>
  <phoneticPr fontId="10" type="noConversion"/>
  <hyperlinks>
    <hyperlink ref="C4" r:id="rId1"/>
  </hyperlinks>
  <pageMargins left="0.75" right="0.75" top="1" bottom="1" header="0.3" footer="0.3"/>
  <pageSetup paperSize="9" scale="5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opLeftCell="A7" zoomScale="85" zoomScaleNormal="85" workbookViewId="0">
      <selection activeCell="O12" sqref="O12"/>
    </sheetView>
  </sheetViews>
  <sheetFormatPr defaultColWidth="8.875" defaultRowHeight="17.25" x14ac:dyDescent="0.15"/>
  <cols>
    <col min="1" max="1" width="5.125" style="45" customWidth="1"/>
    <col min="2" max="2" width="26.125" style="46" customWidth="1"/>
    <col min="3" max="3" width="40.125" style="55" customWidth="1"/>
    <col min="4" max="4" width="16.875" style="55" customWidth="1"/>
    <col min="5" max="5" width="11" style="46" customWidth="1"/>
    <col min="6" max="6" width="8.375" style="46" customWidth="1"/>
    <col min="7" max="7" width="10.125" style="45" customWidth="1"/>
    <col min="8" max="8" width="14.875" style="45" customWidth="1"/>
    <col min="9" max="16384" width="8.875" style="46"/>
  </cols>
  <sheetData>
    <row r="1" spans="2:8" ht="37.5" customHeight="1" x14ac:dyDescent="0.15">
      <c r="B1" s="62" t="s">
        <v>23</v>
      </c>
      <c r="C1" s="62"/>
      <c r="D1" s="4"/>
      <c r="E1" s="4"/>
      <c r="F1" s="4"/>
      <c r="G1" s="4"/>
      <c r="H1" s="4"/>
    </row>
    <row r="2" spans="2:8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x14ac:dyDescent="0.35">
      <c r="B3" s="5" t="s">
        <v>3</v>
      </c>
      <c r="C3" s="6" t="s">
        <v>34</v>
      </c>
      <c r="D3" s="10"/>
      <c r="E3" s="8"/>
      <c r="F3" s="8"/>
      <c r="G3" s="9"/>
      <c r="H3" s="9"/>
    </row>
    <row r="4" spans="2:8" s="47" customFormat="1" ht="16.5" customHeight="1" x14ac:dyDescent="0.3">
      <c r="B4" s="11" t="s">
        <v>4</v>
      </c>
      <c r="C4" s="48" t="s">
        <v>21</v>
      </c>
      <c r="D4" s="11"/>
      <c r="E4" s="11"/>
      <c r="F4" s="11"/>
      <c r="G4" s="11"/>
      <c r="H4" s="11"/>
    </row>
    <row r="5" spans="2:8" s="47" customFormat="1" ht="16.5" customHeight="1" x14ac:dyDescent="0.3">
      <c r="B5" s="11" t="s">
        <v>5</v>
      </c>
      <c r="C5" s="13" t="s">
        <v>57</v>
      </c>
      <c r="D5" s="11"/>
      <c r="E5" s="11"/>
      <c r="F5" s="11"/>
      <c r="G5" s="11"/>
      <c r="H5" s="11"/>
    </row>
    <row r="6" spans="2:8" s="47" customFormat="1" ht="16.5" customHeight="1" x14ac:dyDescent="0.3">
      <c r="B6" s="14"/>
      <c r="C6" s="14"/>
      <c r="D6" s="14"/>
      <c r="E6" s="14"/>
      <c r="F6" s="14"/>
      <c r="G6" s="14"/>
      <c r="H6" s="14"/>
    </row>
    <row r="7" spans="2:8" s="47" customFormat="1" ht="39" customHeight="1" x14ac:dyDescent="0.3">
      <c r="B7" s="15" t="s">
        <v>6</v>
      </c>
      <c r="C7" s="16" t="s">
        <v>13</v>
      </c>
      <c r="D7" s="16" t="s">
        <v>14</v>
      </c>
      <c r="E7" s="17" t="s">
        <v>15</v>
      </c>
      <c r="F7" s="17" t="s">
        <v>16</v>
      </c>
      <c r="G7" s="17" t="s">
        <v>17</v>
      </c>
      <c r="H7" s="18" t="s">
        <v>18</v>
      </c>
    </row>
    <row r="8" spans="2:8" ht="33.75" customHeight="1" x14ac:dyDescent="0.15">
      <c r="B8" s="73" t="s">
        <v>19</v>
      </c>
      <c r="C8" s="74"/>
      <c r="D8" s="74"/>
      <c r="E8" s="74"/>
      <c r="F8" s="74"/>
      <c r="G8" s="74"/>
      <c r="H8" s="66"/>
    </row>
    <row r="9" spans="2:8" x14ac:dyDescent="0.3">
      <c r="B9" s="19" t="s">
        <v>24</v>
      </c>
      <c r="C9" s="20"/>
      <c r="D9" s="21">
        <v>2021</v>
      </c>
      <c r="E9" s="22">
        <v>550</v>
      </c>
      <c r="F9" s="23" t="s">
        <v>25</v>
      </c>
      <c r="G9" s="24">
        <v>12</v>
      </c>
      <c r="H9" s="25">
        <f>E9*G9</f>
        <v>6600</v>
      </c>
    </row>
    <row r="10" spans="2:8" x14ac:dyDescent="0.3">
      <c r="B10" s="57" t="s">
        <v>43</v>
      </c>
      <c r="C10" s="58"/>
      <c r="D10" s="59">
        <v>2021</v>
      </c>
      <c r="E10" s="60">
        <v>180</v>
      </c>
      <c r="F10" s="23" t="s">
        <v>25</v>
      </c>
      <c r="G10" s="61">
        <v>15</v>
      </c>
      <c r="H10" s="25">
        <f>E10*G10</f>
        <v>2700</v>
      </c>
    </row>
    <row r="11" spans="2:8" x14ac:dyDescent="0.15">
      <c r="B11" s="75" t="s">
        <v>9</v>
      </c>
      <c r="C11" s="76"/>
      <c r="D11" s="76"/>
      <c r="E11" s="76"/>
      <c r="F11" s="76"/>
      <c r="G11" s="76"/>
      <c r="H11" s="26">
        <f>SUM(H9:H9)</f>
        <v>6600</v>
      </c>
    </row>
    <row r="15" spans="2:8" x14ac:dyDescent="0.35">
      <c r="B15" s="27"/>
      <c r="C15" s="28"/>
      <c r="D15" s="28"/>
      <c r="E15" s="29"/>
    </row>
    <row r="16" spans="2:8" x14ac:dyDescent="0.35">
      <c r="B16" s="6"/>
      <c r="C16" s="52"/>
      <c r="D16" s="52"/>
      <c r="E16" s="53"/>
    </row>
    <row r="17" spans="2:5" x14ac:dyDescent="0.35">
      <c r="B17" s="6"/>
      <c r="C17" s="52"/>
      <c r="D17" s="52"/>
      <c r="E17" s="53"/>
    </row>
    <row r="18" spans="2:5" x14ac:dyDescent="0.35">
      <c r="B18" s="6"/>
      <c r="C18" s="52"/>
      <c r="D18" s="52"/>
      <c r="E18" s="53"/>
    </row>
    <row r="19" spans="2:5" x14ac:dyDescent="0.35">
      <c r="B19" s="6"/>
      <c r="C19" s="52"/>
      <c r="D19" s="52"/>
      <c r="E19" s="53"/>
    </row>
    <row r="20" spans="2:5" x14ac:dyDescent="0.35">
      <c r="B20" s="6"/>
      <c r="C20" s="54"/>
      <c r="D20" s="54"/>
      <c r="E20" s="53"/>
    </row>
  </sheetData>
  <mergeCells count="3">
    <mergeCell ref="B1:C1"/>
    <mergeCell ref="B8:H8"/>
    <mergeCell ref="B11:G11"/>
  </mergeCells>
  <phoneticPr fontId="10" type="noConversion"/>
  <hyperlinks>
    <hyperlink ref="C4" r:id="rId1"/>
  </hyperlinks>
  <pageMargins left="0.75" right="0.75" top="1" bottom="1" header="0.3" footer="0.3"/>
  <pageSetup paperSize="9" scale="6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2023-05-05T07:34:23Z</cp:lastPrinted>
  <dcterms:created xsi:type="dcterms:W3CDTF">2016-06-29T09:42:00Z</dcterms:created>
  <dcterms:modified xsi:type="dcterms:W3CDTF">2024-03-28T07:00:35Z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721C7729A64A4CE09D9A117B3B0F369B</vt:lpwstr>
  </property>
</Properties>
</file>