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利普卓视频制作项目\1. 报价\"/>
    </mc:Choice>
  </mc:AlternateContent>
  <bookViews>
    <workbookView xWindow="-105" yWindow="-105" windowWidth="19425" windowHeight="10425"/>
  </bookViews>
  <sheets>
    <sheet name="Summary" sheetId="9" r:id="rId1"/>
    <sheet name="Medical" sheetId="1" r:id="rId2"/>
    <sheet name="Video" sheetId="11" r:id="rId3"/>
    <sheet name="Staffing Fee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5" i="11" l="1"/>
  <c r="H10" i="11" l="1"/>
  <c r="H11" i="11"/>
  <c r="H12" i="11"/>
  <c r="H13" i="11"/>
  <c r="H13" i="1"/>
  <c r="H12" i="1"/>
  <c r="H9" i="1"/>
  <c r="H10" i="1"/>
  <c r="H11" i="1"/>
  <c r="H14" i="1"/>
  <c r="H14" i="11"/>
  <c r="H9" i="7"/>
  <c r="H10" i="7" s="1"/>
  <c r="C13" i="9" s="1"/>
  <c r="H9" i="11"/>
  <c r="C11" i="9" l="1"/>
  <c r="C9" i="9"/>
  <c r="C15" i="9" l="1"/>
  <c r="C20" i="9" s="1"/>
  <c r="C16" i="9" l="1"/>
  <c r="C17" i="9" s="1"/>
</calcChain>
</file>

<file path=xl/sharedStrings.xml><?xml version="1.0" encoding="utf-8"?>
<sst xmlns="http://schemas.openxmlformats.org/spreadsheetml/2006/main" count="113" uniqueCount="65">
  <si>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</si>
  <si>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</si>
  <si>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</si>
  <si>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</si>
  <si>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</si>
  <si>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</si>
  <si>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</si>
  <si>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</si>
  <si>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</si>
  <si>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</si>
  <si>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</si>
  <si>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</si>
  <si>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</si>
  <si>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</si>
  <si>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</si>
  <si>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</si>
  <si>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</si>
  <si>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</si>
  <si>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</si>
  <si>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</si>
  <si>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</si>
  <si>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</si>
  <si>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Total</t>
    <phoneticPr fontId="11" type="noConversion"/>
  </si>
  <si>
    <t>Staffing Fee % of total cost</t>
    <phoneticPr fontId="11" type="noConversion"/>
  </si>
  <si>
    <t>queen.liu@ubs-cn.com</t>
    <phoneticPr fontId="11" type="noConversion"/>
  </si>
  <si>
    <t>Effective Date:</t>
    <phoneticPr fontId="11" type="noConversion"/>
  </si>
  <si>
    <t>Quotation</t>
    <phoneticPr fontId="11" type="noConversion"/>
  </si>
  <si>
    <t>编导</t>
    <phoneticPr fontId="11" type="noConversion"/>
  </si>
  <si>
    <t>人/天</t>
    <phoneticPr fontId="11" type="noConversion"/>
  </si>
  <si>
    <t>后期剪辑</t>
    <phoneticPr fontId="11" type="noConversion"/>
  </si>
  <si>
    <t>小时/hour(s)</t>
    <phoneticPr fontId="11" type="noConversion"/>
  </si>
  <si>
    <t>Medical Director</t>
    <phoneticPr fontId="11" type="noConversion"/>
  </si>
  <si>
    <t>小时</t>
    <phoneticPr fontId="11" type="noConversion"/>
  </si>
  <si>
    <t>分钟</t>
    <phoneticPr fontId="11" type="noConversion"/>
  </si>
  <si>
    <t>视频合成</t>
    <phoneticPr fontId="11" type="noConversion"/>
  </si>
  <si>
    <t>2023AZ利普卓视频制作项目</t>
    <phoneticPr fontId="11" type="noConversion"/>
  </si>
  <si>
    <t>2023AZ利普卓视频制作项目</t>
    <phoneticPr fontId="11" type="noConversion"/>
  </si>
  <si>
    <t>共10条视频，每条3分钟素材剪辑</t>
    <phoneticPr fontId="11" type="noConversion"/>
  </si>
  <si>
    <t>（共10条视频，每条3分钟）</t>
    <phoneticPr fontId="11" type="noConversion"/>
  </si>
  <si>
    <t>医学幻灯-PAOLA-1临床相关幻灯4套（30P/套）</t>
    <phoneticPr fontId="11" type="noConversion"/>
  </si>
  <si>
    <t>包括医学编辑及适量文献检索</t>
    <phoneticPr fontId="11" type="noConversion"/>
  </si>
  <si>
    <t>根据已有标题提供幻灯大纲</t>
    <phoneticPr fontId="11" type="noConversion"/>
  </si>
  <si>
    <t>根据所提供素材整理、高亮</t>
    <phoneticPr fontId="11" type="noConversion"/>
  </si>
  <si>
    <t>使用PPT重绘图表、字体设定、动作设定等</t>
    <phoneticPr fontId="11" type="noConversion"/>
  </si>
  <si>
    <t>页</t>
    <phoneticPr fontId="11" type="noConversion"/>
  </si>
  <si>
    <t>套</t>
    <phoneticPr fontId="11" type="noConversion"/>
  </si>
  <si>
    <t>篇</t>
    <phoneticPr fontId="11" type="noConversion"/>
  </si>
  <si>
    <t>幻灯框架整理（4套）</t>
    <phoneticPr fontId="11" type="noConversion"/>
  </si>
  <si>
    <t>文献标注(new work)（15*4套）</t>
    <phoneticPr fontId="11" type="noConversion"/>
  </si>
  <si>
    <t>页</t>
    <phoneticPr fontId="11" type="noConversion"/>
  </si>
  <si>
    <t>2023.5.4</t>
    <phoneticPr fontId="11" type="noConversion"/>
  </si>
  <si>
    <t>后期剪辑精剪（共10条视频，每条10小时后期剪辑）</t>
    <phoneticPr fontId="11" type="noConversion"/>
  </si>
  <si>
    <t>中文原文下载</t>
  </si>
  <si>
    <t>英文原文下载</t>
  </si>
  <si>
    <t>中文原文下载(10P*4套）</t>
    <phoneticPr fontId="11" type="noConversion"/>
  </si>
  <si>
    <t>英文原文下载(10P*4套）</t>
    <phoneticPr fontId="11" type="noConversion"/>
  </si>
  <si>
    <t>音乐</t>
    <phoneticPr fontId="11" type="noConversion"/>
  </si>
  <si>
    <t>PPT美化(高级美化)(new work)</t>
  </si>
  <si>
    <t>片中配乐</t>
    <phoneticPr fontId="1" type="noConversion"/>
  </si>
  <si>
    <t>段</t>
    <phoneticPr fontId="11" type="noConversion"/>
  </si>
  <si>
    <t>配音</t>
    <phoneticPr fontId="1" type="noConversion"/>
  </si>
  <si>
    <t>中英文专业配音</t>
    <phoneticPr fontId="1" type="noConversion"/>
  </si>
  <si>
    <t>中英文字幕</t>
  </si>
  <si>
    <t>幻灯（new work）（30P*4套）</t>
    <phoneticPr fontId="11" type="noConversion"/>
  </si>
  <si>
    <t>项目负责人，视频策划及沟通（共10条视频，每条1.5天）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</si>
</sst>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21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sz val="12"/>
      <color rgb="FF0070C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>
      <alignment vertical="center"/>
    </xf>
  </cellStyleXfs>
  <cellXfs count="82">
    <xf numFmtId="0" fontId="0" fillId="0" borderId="0" xfId="0">
      <alignment vertical="center"/>
    </xf>
    <xf numFmtId="0" fontId="10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6" applyFont="1" applyAlignme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Fill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176" fontId="4" fillId="0" borderId="0" xfId="6" applyNumberFormat="1" applyFont="1" applyFill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Fill="1" applyBorder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right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7" fontId="7" fillId="0" borderId="8" xfId="7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8" fontId="3" fillId="3" borderId="13" xfId="4" applyNumberFormat="1" applyFont="1" applyFill="1" applyBorder="1" applyAlignment="1">
      <alignment horizontal="right" vertical="center"/>
    </xf>
    <xf numFmtId="176" fontId="3" fillId="0" borderId="0" xfId="6" applyNumberFormat="1" applyFont="1" applyFill="1" applyAlignment="1"/>
    <xf numFmtId="176" fontId="3" fillId="0" borderId="0" xfId="6" applyNumberFormat="1" applyFont="1" applyFill="1" applyAlignment="1">
      <alignment wrapText="1"/>
    </xf>
    <xf numFmtId="0" fontId="3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179" fontId="3" fillId="0" borderId="10" xfId="1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0" fontId="7" fillId="0" borderId="8" xfId="4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179" fontId="3" fillId="3" borderId="13" xfId="4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 wrapText="1"/>
    </xf>
    <xf numFmtId="178" fontId="3" fillId="5" borderId="15" xfId="1" applyNumberFormat="1" applyFont="1" applyFill="1" applyBorder="1" applyAlignment="1">
      <alignment horizontal="right" vertical="center"/>
    </xf>
    <xf numFmtId="176" fontId="3" fillId="3" borderId="11" xfId="4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9" fontId="15" fillId="0" borderId="8" xfId="0" applyNumberFormat="1" applyFont="1" applyBorder="1">
      <alignment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6" fillId="0" borderId="0" xfId="5" applyFont="1" applyFill="1"/>
    <xf numFmtId="0" fontId="17" fillId="0" borderId="0" xfId="2" applyFont="1" applyFill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6" borderId="0" xfId="0" applyFont="1" applyFill="1" applyAlignment="1">
      <alignment horizontal="right" vertical="center"/>
    </xf>
    <xf numFmtId="10" fontId="16" fillId="6" borderId="0" xfId="3" applyNumberFormat="1" applyFont="1" applyFill="1" applyAlignment="1">
      <alignment vertical="center"/>
    </xf>
    <xf numFmtId="0" fontId="4" fillId="0" borderId="8" xfId="8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20" fillId="0" borderId="0" xfId="0" applyFont="1">
      <alignment vertical="center"/>
    </xf>
    <xf numFmtId="0" fontId="4" fillId="0" borderId="0" xfId="6" applyFont="1" applyFill="1" applyAlignment="1">
      <alignment horizontal="left" vertical="center" wrapText="1"/>
    </xf>
    <xf numFmtId="0" fontId="4" fillId="0" borderId="0" xfId="6" applyFont="1" applyFill="1" applyAlignment="1">
      <alignment horizontal="left" vertical="center"/>
    </xf>
    <xf numFmtId="176" fontId="4" fillId="0" borderId="0" xfId="6" applyNumberFormat="1" applyFont="1" applyFill="1" applyAlignment="1">
      <alignment horizontal="left" wrapText="1"/>
    </xf>
    <xf numFmtId="0" fontId="16" fillId="0" borderId="0" xfId="0" applyFont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7" xfId="8" applyFont="1" applyBorder="1" applyAlignment="1">
      <alignment horizontal="left" vertical="center" wrapText="1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left" vertical="center" wrapText="1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0" fontId="3" fillId="2" borderId="7" xfId="4" applyFont="1" applyFill="1" applyBorder="1" applyAlignment="1">
      <alignment horizontal="left" vertical="center"/>
    </xf>
    <xf numFmtId="0" fontId="3" fillId="2" borderId="10" xfId="4" applyFont="1" applyFill="1" applyBorder="1" applyAlignment="1">
      <alignment horizontal="left" vertical="center"/>
    </xf>
    <xf numFmtId="0" fontId="3" fillId="2" borderId="4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6" fontId="3" fillId="3" borderId="11" xfId="4" applyNumberFormat="1" applyFont="1" applyFill="1" applyBorder="1" applyAlignment="1">
      <alignment horizontal="right" vertical="center"/>
    </xf>
    <xf numFmtId="176" fontId="3" fillId="3" borderId="12" xfId="4" applyNumberFormat="1" applyFont="1" applyFill="1" applyBorder="1" applyAlignment="1">
      <alignment horizontal="right" vertical="center"/>
    </xf>
    <xf numFmtId="0" fontId="13" fillId="2" borderId="4" xfId="4" applyFont="1" applyFill="1" applyBorder="1" applyAlignment="1">
      <alignment horizontal="left" vertical="center"/>
    </xf>
    <xf numFmtId="0" fontId="13" fillId="2" borderId="5" xfId="4" applyFont="1" applyFill="1" applyBorder="1" applyAlignment="1">
      <alignment horizontal="left" vertical="center"/>
    </xf>
    <xf numFmtId="0" fontId="13" fillId="2" borderId="6" xfId="4" applyFont="1" applyFill="1" applyBorder="1" applyAlignment="1">
      <alignment horizontal="left" vertical="center"/>
    </xf>
    <xf numFmtId="0" fontId="13" fillId="2" borderId="4" xfId="4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</cellXfs>
  <cellStyles count="10">
    <cellStyle name="百分比" xfId="3" builtinId="5"/>
    <cellStyle name="常规" xfId="0" builtinId="0"/>
    <cellStyle name="常规 2" xfId="6"/>
    <cellStyle name="常规 2 2 2 2" xfId="9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  <cellStyle name="样式 1" xfId="8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queen.liu@ubs-c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Normal="100" workbookViewId="0">
      <selection activeCell="G11" sqref="G11"/>
    </sheetView>
  </sheetViews>
  <sheetFormatPr defaultColWidth="8.875" defaultRowHeight="17.25" x14ac:dyDescent="0.15"/>
  <cols>
    <col min="1" max="1" width="5.125" style="47" customWidth="1"/>
    <col min="2" max="2" width="39.625" style="48" customWidth="1"/>
    <col min="3" max="3" width="35.125" style="47" customWidth="1"/>
    <col min="4" max="4" width="19.375" style="48" customWidth="1"/>
    <col min="5" max="16384" width="8.875" style="48"/>
  </cols>
  <sheetData>
    <row r="1" spans="2:3" ht="37.5" customHeight="1" x14ac:dyDescent="0.15">
      <c r="B1" s="65" t="s">
        <v>0</v>
      </c>
      <c r="C1" s="65"/>
    </row>
    <row r="2" spans="2:3" x14ac:dyDescent="0.35">
      <c r="B2" s="5" t="s">
        <v>1</v>
      </c>
      <c r="C2" s="6" t="s">
        <v>2</v>
      </c>
    </row>
    <row r="3" spans="2:3" x14ac:dyDescent="0.35">
      <c r="B3" s="5" t="s">
        <v>3</v>
      </c>
      <c r="C3" s="6" t="s">
        <v>35</v>
      </c>
    </row>
    <row r="4" spans="2:3" s="49" customFormat="1" ht="16.5" customHeight="1" x14ac:dyDescent="0.3">
      <c r="B4" s="11" t="s">
        <v>4</v>
      </c>
      <c r="C4" s="50" t="s">
        <v>24</v>
      </c>
    </row>
    <row r="5" spans="2:3" s="49" customFormat="1" ht="16.5" customHeight="1" x14ac:dyDescent="0.3">
      <c r="B5" s="11" t="s">
        <v>25</v>
      </c>
      <c r="C5" s="13" t="s">
        <v>50</v>
      </c>
    </row>
    <row r="6" spans="2:3" s="49" customFormat="1" ht="16.5" customHeight="1" x14ac:dyDescent="0.3">
      <c r="B6" s="14"/>
      <c r="C6" s="14"/>
    </row>
    <row r="7" spans="2:3" s="49" customFormat="1" ht="30.75" customHeight="1" x14ac:dyDescent="0.3">
      <c r="B7" s="15" t="s">
        <v>6</v>
      </c>
      <c r="C7" s="18" t="s">
        <v>7</v>
      </c>
    </row>
    <row r="8" spans="2:3" s="49" customFormat="1" x14ac:dyDescent="0.3">
      <c r="B8" s="66" t="s">
        <v>8</v>
      </c>
      <c r="C8" s="67"/>
    </row>
    <row r="9" spans="2:3" s="49" customFormat="1" x14ac:dyDescent="0.3">
      <c r="B9" s="39" t="s">
        <v>9</v>
      </c>
      <c r="C9" s="40">
        <f>Medical!H15</f>
        <v>57580</v>
      </c>
    </row>
    <row r="10" spans="2:3" s="49" customFormat="1" x14ac:dyDescent="0.3">
      <c r="B10" s="68" t="s">
        <v>10</v>
      </c>
      <c r="C10" s="69"/>
    </row>
    <row r="11" spans="2:3" x14ac:dyDescent="0.15">
      <c r="B11" s="39" t="s">
        <v>9</v>
      </c>
      <c r="C11" s="40">
        <f>Video!H15</f>
        <v>215500</v>
      </c>
    </row>
    <row r="12" spans="2:3" s="49" customFormat="1" x14ac:dyDescent="0.3">
      <c r="B12" s="70" t="s">
        <v>11</v>
      </c>
      <c r="C12" s="71"/>
    </row>
    <row r="13" spans="2:3" x14ac:dyDescent="0.15">
      <c r="B13" s="39" t="s">
        <v>9</v>
      </c>
      <c r="C13" s="34">
        <f>'Staffing Fee'!H10</f>
        <v>46200</v>
      </c>
    </row>
    <row r="14" spans="2:3" ht="3.75" customHeight="1" x14ac:dyDescent="0.15">
      <c r="B14" s="72"/>
      <c r="C14" s="73"/>
    </row>
    <row r="15" spans="2:3" x14ac:dyDescent="0.15">
      <c r="B15" s="41" t="s">
        <v>9</v>
      </c>
      <c r="C15" s="42">
        <f>C9+C11+C13</f>
        <v>319280</v>
      </c>
    </row>
    <row r="16" spans="2:3" x14ac:dyDescent="0.15">
      <c r="B16" s="41" t="s">
        <v>12</v>
      </c>
      <c r="C16" s="42">
        <f>C15*0.06</f>
        <v>19156.8</v>
      </c>
    </row>
    <row r="17" spans="2:3" x14ac:dyDescent="0.15">
      <c r="B17" s="43" t="s">
        <v>13</v>
      </c>
      <c r="C17" s="26">
        <f>C15+C16</f>
        <v>338436.8</v>
      </c>
    </row>
    <row r="18" spans="2:3" ht="18" x14ac:dyDescent="0.15">
      <c r="B18" s="51" t="s">
        <v>14</v>
      </c>
    </row>
    <row r="20" spans="2:3" ht="18" x14ac:dyDescent="0.15">
      <c r="B20" s="52" t="s">
        <v>23</v>
      </c>
      <c r="C20" s="53">
        <f>C13/C15</f>
        <v>0.14470057629666749</v>
      </c>
    </row>
    <row r="22" spans="2:3" x14ac:dyDescent="0.35">
      <c r="B22" s="27"/>
    </row>
    <row r="23" spans="2:3" x14ac:dyDescent="0.35">
      <c r="B23" s="6"/>
    </row>
    <row r="24" spans="2:3" x14ac:dyDescent="0.35">
      <c r="B24" s="6"/>
    </row>
    <row r="25" spans="2:3" x14ac:dyDescent="0.35">
      <c r="B25" s="6"/>
    </row>
    <row r="26" spans="2:3" x14ac:dyDescent="0.35">
      <c r="B26" s="6"/>
    </row>
    <row r="27" spans="2:3" x14ac:dyDescent="0.35">
      <c r="B27" s="6"/>
    </row>
  </sheetData>
  <mergeCells count="5">
    <mergeCell ref="B1:C1"/>
    <mergeCell ref="B8:C8"/>
    <mergeCell ref="B10:C10"/>
    <mergeCell ref="B12:C12"/>
    <mergeCell ref="B14:C14"/>
  </mergeCells>
  <phoneticPr fontId="11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85" zoomScaleNormal="85" zoomScaleSheetLayoutView="90" workbookViewId="0">
      <selection activeCell="H16" sqref="H16"/>
    </sheetView>
  </sheetViews>
  <sheetFormatPr defaultColWidth="8.875" defaultRowHeight="14.25" x14ac:dyDescent="0.15"/>
  <cols>
    <col min="1" max="1" width="5.125" style="2" customWidth="1"/>
    <col min="2" max="2" width="37.125" customWidth="1"/>
    <col min="3" max="3" width="30.1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65" t="s">
        <v>0</v>
      </c>
      <c r="C1" s="65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36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12" t="s">
        <v>24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3" t="s">
        <v>50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6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spans="2:8" s="1" customFormat="1" ht="38.25" customHeight="1" x14ac:dyDescent="0.15">
      <c r="B8" s="76" t="s">
        <v>39</v>
      </c>
      <c r="C8" s="77"/>
      <c r="D8" s="77"/>
      <c r="E8" s="77"/>
      <c r="F8" s="77"/>
      <c r="G8" s="77"/>
      <c r="H8" s="78"/>
    </row>
    <row r="9" spans="2:8" s="35" customFormat="1" ht="16.5" x14ac:dyDescent="0.15">
      <c r="B9" s="44" t="s">
        <v>63</v>
      </c>
      <c r="C9" s="45" t="s">
        <v>40</v>
      </c>
      <c r="D9" s="21">
        <v>2021</v>
      </c>
      <c r="E9" s="22">
        <v>300</v>
      </c>
      <c r="F9" s="36" t="s">
        <v>44</v>
      </c>
      <c r="G9" s="37">
        <v>120</v>
      </c>
      <c r="H9" s="25">
        <f t="shared" ref="H9:H14" si="0">E9*G9</f>
        <v>36000</v>
      </c>
    </row>
    <row r="10" spans="2:8" s="35" customFormat="1" ht="16.5" x14ac:dyDescent="0.15">
      <c r="B10" s="44" t="s">
        <v>47</v>
      </c>
      <c r="C10" s="45" t="s">
        <v>41</v>
      </c>
      <c r="D10" s="21">
        <v>2021</v>
      </c>
      <c r="E10" s="22">
        <v>2000</v>
      </c>
      <c r="F10" s="36" t="s">
        <v>45</v>
      </c>
      <c r="G10" s="37">
        <v>4</v>
      </c>
      <c r="H10" s="25">
        <f t="shared" si="0"/>
        <v>8000</v>
      </c>
    </row>
    <row r="11" spans="2:8" s="35" customFormat="1" ht="16.5" x14ac:dyDescent="0.15">
      <c r="B11" s="44" t="s">
        <v>48</v>
      </c>
      <c r="C11" s="45" t="s">
        <v>42</v>
      </c>
      <c r="D11" s="21">
        <v>2021</v>
      </c>
      <c r="E11" s="22">
        <v>15</v>
      </c>
      <c r="F11" s="36" t="s">
        <v>46</v>
      </c>
      <c r="G11" s="37">
        <v>60</v>
      </c>
      <c r="H11" s="25">
        <f t="shared" si="0"/>
        <v>900</v>
      </c>
    </row>
    <row r="12" spans="2:8" s="35" customFormat="1" ht="16.5" x14ac:dyDescent="0.15">
      <c r="B12" s="44" t="s">
        <v>54</v>
      </c>
      <c r="C12" s="45" t="s">
        <v>52</v>
      </c>
      <c r="D12" s="21">
        <v>2021</v>
      </c>
      <c r="E12" s="22">
        <v>7</v>
      </c>
      <c r="F12" s="36" t="s">
        <v>46</v>
      </c>
      <c r="G12" s="37">
        <v>40</v>
      </c>
      <c r="H12" s="25">
        <f t="shared" si="0"/>
        <v>280</v>
      </c>
    </row>
    <row r="13" spans="2:8" s="35" customFormat="1" ht="16.5" x14ac:dyDescent="0.15">
      <c r="B13" s="44" t="s">
        <v>55</v>
      </c>
      <c r="C13" s="45" t="s">
        <v>53</v>
      </c>
      <c r="D13" s="21">
        <v>2021</v>
      </c>
      <c r="E13" s="22">
        <v>10</v>
      </c>
      <c r="F13" s="36" t="s">
        <v>46</v>
      </c>
      <c r="G13" s="37">
        <v>40</v>
      </c>
      <c r="H13" s="25">
        <f t="shared" si="0"/>
        <v>400</v>
      </c>
    </row>
    <row r="14" spans="2:8" s="35" customFormat="1" ht="33" x14ac:dyDescent="0.15">
      <c r="B14" s="46" t="s">
        <v>57</v>
      </c>
      <c r="C14" s="45" t="s">
        <v>43</v>
      </c>
      <c r="D14" s="21">
        <v>2021</v>
      </c>
      <c r="E14" s="22">
        <v>100</v>
      </c>
      <c r="F14" s="36" t="s">
        <v>49</v>
      </c>
      <c r="G14" s="37">
        <v>120</v>
      </c>
      <c r="H14" s="25">
        <f t="shared" si="0"/>
        <v>12000</v>
      </c>
    </row>
    <row r="15" spans="2:8" ht="17.25" thickBot="1" x14ac:dyDescent="0.2">
      <c r="B15" s="74" t="s">
        <v>13</v>
      </c>
      <c r="C15" s="75"/>
      <c r="D15" s="75"/>
      <c r="E15" s="75"/>
      <c r="F15" s="75"/>
      <c r="G15" s="75"/>
      <c r="H15" s="38">
        <f>SUM(H9:H14)</f>
        <v>57580</v>
      </c>
    </row>
    <row r="19" spans="2:5" ht="16.5" x14ac:dyDescent="0.35">
      <c r="B19" s="27"/>
      <c r="C19" s="28"/>
      <c r="D19" s="28"/>
      <c r="E19" s="29"/>
    </row>
    <row r="20" spans="2:5" x14ac:dyDescent="0.2">
      <c r="B20" s="30"/>
      <c r="C20" s="31"/>
      <c r="D20" s="31"/>
      <c r="E20" s="32"/>
    </row>
    <row r="21" spans="2:5" x14ac:dyDescent="0.2">
      <c r="B21" s="30"/>
      <c r="C21" s="31"/>
      <c r="D21" s="31"/>
      <c r="E21" s="32"/>
    </row>
    <row r="22" spans="2:5" x14ac:dyDescent="0.2">
      <c r="B22" s="30"/>
      <c r="C22" s="31"/>
      <c r="D22" s="31"/>
      <c r="E22" s="32"/>
    </row>
    <row r="23" spans="2:5" x14ac:dyDescent="0.2">
      <c r="B23" s="30"/>
      <c r="C23" s="31"/>
      <c r="D23" s="31"/>
      <c r="E23" s="32"/>
    </row>
    <row r="24" spans="2:5" x14ac:dyDescent="0.2">
      <c r="B24" s="30"/>
      <c r="C24" s="33"/>
      <c r="D24" s="33"/>
      <c r="E24" s="32"/>
    </row>
  </sheetData>
  <mergeCells count="3">
    <mergeCell ref="B15:G15"/>
    <mergeCell ref="B1:C1"/>
    <mergeCell ref="B8:H8"/>
  </mergeCells>
  <phoneticPr fontId="11" type="noConversion"/>
  <hyperlinks>
    <hyperlink ref="C4" r:id="rId1"/>
  </hyperlinks>
  <pageMargins left="0.75" right="0.75" top="1" bottom="1" header="0.3" footer="0.3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5" zoomScaleNormal="100" workbookViewId="0">
      <selection activeCell="F24" sqref="F24"/>
    </sheetView>
  </sheetViews>
  <sheetFormatPr defaultColWidth="8.875" defaultRowHeight="17.25" x14ac:dyDescent="0.15"/>
  <cols>
    <col min="1" max="1" width="6.375" style="48" customWidth="1"/>
    <col min="2" max="2" width="28.375" style="48" customWidth="1"/>
    <col min="3" max="3" width="42.875" style="48" bestFit="1" customWidth="1"/>
    <col min="4" max="4" width="11.875" style="48" customWidth="1"/>
    <col min="5" max="5" width="10.125" style="48" customWidth="1"/>
    <col min="6" max="6" width="10.25" style="48" bestFit="1" customWidth="1"/>
    <col min="7" max="7" width="11.375" style="48" customWidth="1"/>
    <col min="8" max="8" width="17.125" style="48" customWidth="1"/>
    <col min="9" max="9" width="10.375" style="48" customWidth="1"/>
    <col min="10" max="16384" width="8.875" style="48"/>
  </cols>
  <sheetData>
    <row r="1" spans="2:9" ht="40.5" x14ac:dyDescent="0.15">
      <c r="B1" s="65" t="s">
        <v>0</v>
      </c>
      <c r="C1" s="65"/>
      <c r="D1" s="4"/>
      <c r="E1" s="4"/>
      <c r="F1" s="4"/>
      <c r="G1" s="4"/>
      <c r="H1" s="4"/>
    </row>
    <row r="2" spans="2:9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9" x14ac:dyDescent="0.35">
      <c r="B3" s="5" t="s">
        <v>3</v>
      </c>
      <c r="C3" s="6" t="s">
        <v>36</v>
      </c>
      <c r="D3" s="10"/>
      <c r="E3" s="8"/>
      <c r="F3" s="8"/>
      <c r="G3" s="9"/>
      <c r="H3" s="9"/>
    </row>
    <row r="4" spans="2:9" x14ac:dyDescent="0.15">
      <c r="B4" s="11" t="s">
        <v>4</v>
      </c>
      <c r="C4" s="50" t="s">
        <v>24</v>
      </c>
      <c r="D4" s="11"/>
      <c r="E4" s="11"/>
      <c r="F4" s="11"/>
      <c r="G4" s="11"/>
      <c r="H4" s="11"/>
    </row>
    <row r="5" spans="2:9" x14ac:dyDescent="0.15">
      <c r="B5" s="11" t="s">
        <v>5</v>
      </c>
      <c r="C5" s="13" t="s">
        <v>50</v>
      </c>
      <c r="D5" s="11"/>
      <c r="E5" s="11"/>
      <c r="F5" s="11"/>
      <c r="G5" s="11"/>
      <c r="H5" s="11"/>
    </row>
    <row r="6" spans="2:9" x14ac:dyDescent="0.15">
      <c r="B6" s="14"/>
      <c r="C6" s="14"/>
      <c r="D6" s="14"/>
      <c r="E6" s="14"/>
      <c r="F6" s="14"/>
      <c r="G6" s="14"/>
      <c r="H6" s="14"/>
    </row>
    <row r="7" spans="2:9" ht="60" x14ac:dyDescent="0.15">
      <c r="B7" s="15" t="s">
        <v>6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spans="2:9" ht="28.5" customHeight="1" x14ac:dyDescent="0.15">
      <c r="B8" s="79" t="s">
        <v>37</v>
      </c>
      <c r="C8" s="77"/>
      <c r="D8" s="77"/>
      <c r="E8" s="77"/>
      <c r="F8" s="77"/>
      <c r="G8" s="77"/>
      <c r="H8" s="78"/>
    </row>
    <row r="9" spans="2:9" x14ac:dyDescent="0.15">
      <c r="B9" s="44" t="s">
        <v>27</v>
      </c>
      <c r="C9" s="45" t="s">
        <v>64</v>
      </c>
      <c r="D9" s="21">
        <v>2021</v>
      </c>
      <c r="E9" s="22">
        <v>3000</v>
      </c>
      <c r="F9" s="23" t="s">
        <v>28</v>
      </c>
      <c r="G9" s="24">
        <v>15</v>
      </c>
      <c r="H9" s="25">
        <f t="shared" ref="H9:H13" si="0">E9*G9</f>
        <v>45000</v>
      </c>
    </row>
    <row r="10" spans="2:9" x14ac:dyDescent="0.15">
      <c r="B10" s="62" t="s">
        <v>60</v>
      </c>
      <c r="C10" s="54" t="s">
        <v>61</v>
      </c>
      <c r="D10" s="21">
        <v>2021</v>
      </c>
      <c r="E10" s="22">
        <v>750</v>
      </c>
      <c r="F10" s="23" t="s">
        <v>33</v>
      </c>
      <c r="G10" s="24">
        <v>30</v>
      </c>
      <c r="H10" s="25">
        <f t="shared" si="0"/>
        <v>22500</v>
      </c>
    </row>
    <row r="11" spans="2:9" x14ac:dyDescent="0.15">
      <c r="B11" s="63" t="s">
        <v>62</v>
      </c>
      <c r="C11" s="54"/>
      <c r="D11" s="21">
        <v>2021</v>
      </c>
      <c r="E11" s="22">
        <v>600</v>
      </c>
      <c r="F11" s="23" t="s">
        <v>33</v>
      </c>
      <c r="G11" s="24">
        <v>30</v>
      </c>
      <c r="H11" s="25">
        <f t="shared" si="0"/>
        <v>18000</v>
      </c>
    </row>
    <row r="12" spans="2:9" x14ac:dyDescent="0.15">
      <c r="B12" s="55" t="s">
        <v>29</v>
      </c>
      <c r="C12" s="45" t="s">
        <v>51</v>
      </c>
      <c r="D12" s="21">
        <v>2021</v>
      </c>
      <c r="E12" s="22">
        <v>750</v>
      </c>
      <c r="F12" s="23" t="s">
        <v>30</v>
      </c>
      <c r="G12" s="24">
        <v>108</v>
      </c>
      <c r="H12" s="25">
        <f t="shared" si="0"/>
        <v>81000</v>
      </c>
      <c r="I12" s="56"/>
    </row>
    <row r="13" spans="2:9" x14ac:dyDescent="0.15">
      <c r="B13" s="64" t="s">
        <v>56</v>
      </c>
      <c r="C13" s="54" t="s">
        <v>58</v>
      </c>
      <c r="D13" s="61">
        <v>2021</v>
      </c>
      <c r="E13" s="22">
        <v>1900</v>
      </c>
      <c r="F13" s="23" t="s">
        <v>59</v>
      </c>
      <c r="G13" s="24">
        <v>10</v>
      </c>
      <c r="H13" s="25">
        <f t="shared" si="0"/>
        <v>19000</v>
      </c>
      <c r="I13" s="56"/>
    </row>
    <row r="14" spans="2:9" x14ac:dyDescent="0.15">
      <c r="B14" s="64" t="s">
        <v>34</v>
      </c>
      <c r="C14" s="45" t="s">
        <v>38</v>
      </c>
      <c r="D14" s="61">
        <v>2021</v>
      </c>
      <c r="E14" s="22">
        <v>1000</v>
      </c>
      <c r="F14" s="23" t="s">
        <v>33</v>
      </c>
      <c r="G14" s="24">
        <v>30</v>
      </c>
      <c r="H14" s="25">
        <f>E14*G14</f>
        <v>30000</v>
      </c>
      <c r="I14" s="56"/>
    </row>
    <row r="15" spans="2:9" ht="18" thickBot="1" x14ac:dyDescent="0.2">
      <c r="B15" s="74" t="s">
        <v>22</v>
      </c>
      <c r="C15" s="75"/>
      <c r="D15" s="75"/>
      <c r="E15" s="75"/>
      <c r="F15" s="75"/>
      <c r="G15" s="75"/>
      <c r="H15" s="26">
        <f>SUM(H9:H14)</f>
        <v>215500</v>
      </c>
    </row>
  </sheetData>
  <mergeCells count="3">
    <mergeCell ref="B15:G15"/>
    <mergeCell ref="B1:C1"/>
    <mergeCell ref="B8:H8"/>
  </mergeCells>
  <phoneticPr fontId="11" type="noConversion"/>
  <hyperlinks>
    <hyperlink ref="C4" r:id="rId1"/>
  </hyperlinks>
  <pageMargins left="0.7" right="0.7" top="0.75" bottom="0.75" header="0.3" footer="0.3"/>
  <pageSetup paperSize="9" scale="5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5" zoomScaleNormal="85" workbookViewId="0">
      <selection activeCell="D15" sqref="D15"/>
    </sheetView>
  </sheetViews>
  <sheetFormatPr defaultColWidth="8.875" defaultRowHeight="17.25" x14ac:dyDescent="0.15"/>
  <cols>
    <col min="1" max="1" width="5.125" style="47" customWidth="1"/>
    <col min="2" max="2" width="26.125" style="48" customWidth="1"/>
    <col min="3" max="3" width="40.125" style="60" customWidth="1"/>
    <col min="4" max="4" width="16.875" style="60" customWidth="1"/>
    <col min="5" max="5" width="11" style="48" customWidth="1"/>
    <col min="6" max="6" width="8.375" style="48" customWidth="1"/>
    <col min="7" max="7" width="10.125" style="47" customWidth="1"/>
    <col min="8" max="8" width="14.875" style="47" customWidth="1"/>
    <col min="9" max="16384" width="8.875" style="48"/>
  </cols>
  <sheetData>
    <row r="1" spans="2:8" ht="37.5" customHeight="1" x14ac:dyDescent="0.15">
      <c r="B1" s="65" t="s">
        <v>26</v>
      </c>
      <c r="C1" s="65"/>
      <c r="D1" s="4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x14ac:dyDescent="0.35">
      <c r="B3" s="5" t="s">
        <v>3</v>
      </c>
      <c r="C3" s="6" t="s">
        <v>36</v>
      </c>
      <c r="D3" s="10"/>
      <c r="E3" s="8"/>
      <c r="F3" s="8"/>
      <c r="G3" s="9"/>
      <c r="H3" s="9"/>
    </row>
    <row r="4" spans="2:8" s="49" customFormat="1" ht="16.5" customHeight="1" x14ac:dyDescent="0.3">
      <c r="B4" s="11" t="s">
        <v>4</v>
      </c>
      <c r="C4" s="50" t="s">
        <v>24</v>
      </c>
      <c r="D4" s="11"/>
      <c r="E4" s="11"/>
      <c r="F4" s="11"/>
      <c r="G4" s="11"/>
      <c r="H4" s="11"/>
    </row>
    <row r="5" spans="2:8" s="49" customFormat="1" ht="16.5" customHeight="1" x14ac:dyDescent="0.3">
      <c r="B5" s="11" t="s">
        <v>5</v>
      </c>
      <c r="C5" s="13" t="s">
        <v>50</v>
      </c>
      <c r="D5" s="11"/>
      <c r="E5" s="11"/>
      <c r="F5" s="11"/>
      <c r="G5" s="11"/>
      <c r="H5" s="11"/>
    </row>
    <row r="6" spans="2:8" s="49" customFormat="1" ht="16.5" customHeight="1" x14ac:dyDescent="0.3">
      <c r="B6" s="14"/>
      <c r="C6" s="14"/>
      <c r="D6" s="14"/>
      <c r="E6" s="14"/>
      <c r="F6" s="14"/>
      <c r="G6" s="14"/>
      <c r="H6" s="14"/>
    </row>
    <row r="7" spans="2:8" s="49" customFormat="1" ht="39" customHeight="1" x14ac:dyDescent="0.3">
      <c r="B7" s="15" t="s">
        <v>6</v>
      </c>
      <c r="C7" s="16" t="s">
        <v>15</v>
      </c>
      <c r="D7" s="16" t="s">
        <v>16</v>
      </c>
      <c r="E7" s="17" t="s">
        <v>17</v>
      </c>
      <c r="F7" s="17" t="s">
        <v>18</v>
      </c>
      <c r="G7" s="17" t="s">
        <v>19</v>
      </c>
      <c r="H7" s="18" t="s">
        <v>20</v>
      </c>
    </row>
    <row r="8" spans="2:8" ht="33.75" customHeight="1" x14ac:dyDescent="0.15">
      <c r="B8" s="80" t="s">
        <v>21</v>
      </c>
      <c r="C8" s="81"/>
      <c r="D8" s="81"/>
      <c r="E8" s="81"/>
      <c r="F8" s="81"/>
      <c r="G8" s="81"/>
      <c r="H8" s="71"/>
    </row>
    <row r="9" spans="2:8" x14ac:dyDescent="0.3">
      <c r="B9" s="19" t="s">
        <v>31</v>
      </c>
      <c r="C9" s="20"/>
      <c r="D9" s="21">
        <v>2021</v>
      </c>
      <c r="E9" s="22">
        <v>550</v>
      </c>
      <c r="F9" s="23" t="s">
        <v>32</v>
      </c>
      <c r="G9" s="24">
        <v>84</v>
      </c>
      <c r="H9" s="25">
        <f>E9*G9</f>
        <v>46200</v>
      </c>
    </row>
    <row r="10" spans="2:8" x14ac:dyDescent="0.15">
      <c r="B10" s="74" t="s">
        <v>9</v>
      </c>
      <c r="C10" s="75"/>
      <c r="D10" s="75"/>
      <c r="E10" s="75"/>
      <c r="F10" s="75"/>
      <c r="G10" s="75"/>
      <c r="H10" s="26">
        <f>SUM(H9:H9)</f>
        <v>46200</v>
      </c>
    </row>
    <row r="14" spans="2:8" x14ac:dyDescent="0.35">
      <c r="B14" s="27"/>
      <c r="C14" s="28"/>
      <c r="D14" s="28"/>
      <c r="E14" s="29"/>
    </row>
    <row r="15" spans="2:8" x14ac:dyDescent="0.35">
      <c r="B15" s="6"/>
      <c r="C15" s="57"/>
      <c r="D15" s="57"/>
      <c r="E15" s="58"/>
    </row>
    <row r="16" spans="2:8" x14ac:dyDescent="0.35">
      <c r="B16" s="6"/>
      <c r="C16" s="57"/>
      <c r="D16" s="57"/>
      <c r="E16" s="58"/>
    </row>
    <row r="17" spans="2:5" x14ac:dyDescent="0.35">
      <c r="B17" s="6"/>
      <c r="C17" s="57"/>
      <c r="D17" s="57"/>
      <c r="E17" s="58"/>
    </row>
    <row r="18" spans="2:5" x14ac:dyDescent="0.35">
      <c r="B18" s="6"/>
      <c r="C18" s="57"/>
      <c r="D18" s="57"/>
      <c r="E18" s="58"/>
    </row>
    <row r="19" spans="2:5" x14ac:dyDescent="0.35">
      <c r="B19" s="6"/>
      <c r="C19" s="59"/>
      <c r="D19" s="59"/>
      <c r="E19" s="58"/>
    </row>
  </sheetData>
  <mergeCells count="3">
    <mergeCell ref="B1:C1"/>
    <mergeCell ref="B8:H8"/>
    <mergeCell ref="B10:G10"/>
  </mergeCells>
  <phoneticPr fontId="11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Video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2023-05-05T07:34:23Z</cp:lastPrinted>
  <dcterms:created xsi:type="dcterms:W3CDTF">2016-06-29T09:42:00Z</dcterms:created>
  <dcterms:modified xsi:type="dcterms:W3CDTF">2023-05-10T07:59:51Z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721C7729A64A4CE09D9A117B3B0F369B</vt:lpwstr>
  </property>
</Properties>
</file>