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价单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M8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N8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O8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<sst xmlns="http://schemas.openxmlformats.org/spreadsheetml/2006/main" count="59" uniqueCount="36">
  <si>
    <t>2024森世海亚金纳多金纳多银杏叶与脑小血管病相关幻灯报价单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</si>
  <si>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</si>
  <si>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</si>
  <si>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</si>
  <si>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</si>
  <si>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</si>
  <si>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报价单明细表 Quotation Breakdown</t>
  </si>
  <si>
    <t>预估PE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</si>
  <si>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</si>
  <si>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</si>
  <si>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</si>
  <si>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</si>
  <si>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</si>
  <si>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</si>
  <si>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</si>
  <si>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银杏叶与脑小血管病相关</t>
  </si>
  <si>
    <t>1</t>
  </si>
  <si>
    <t>1-1</t>
  </si>
  <si>
    <t>幻灯框架</t>
  </si>
  <si>
    <t>根据已有标题提供幻灯大纲</t>
  </si>
  <si>
    <t>套</t>
  </si>
  <si>
    <t>1-2</t>
  </si>
  <si>
    <t>PPT撰写</t>
  </si>
  <si>
    <t>PPT撰写，包括医学编辑、适量文献检索，文献标注及解说词(约30页内容，按实际结算)</t>
  </si>
  <si>
    <t>页</t>
  </si>
  <si>
    <t>1-3</t>
  </si>
  <si>
    <t>PPT美化</t>
  </si>
  <si>
    <t>PPT美化，包括图标重绘、字体设计等(约30页内容，按实际结算)</t>
  </si>
  <si>
    <t>Total：</t>
  </si>
  <si>
    <t>税 Tax</t>
  </si>
  <si>
    <t>预估成本总计：</t>
  </si>
  <si>
    <t>不含税项目金额：</t>
  </si>
  <si>
    <t>利润：</t>
  </si>
  <si>
    <t>Total Amount</t>
  </si>
  <si>
    <t>最终优惠价</t>
  </si>
  <si>
    <t>预估PE毛利率：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</si>
</sst>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&quot;￥&quot;#,##0.00_);[Red]\(&quot;￥&quot;#,##0.00\)"/>
  </numFmts>
  <fonts count="46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sz val="12"/>
      <color rgb="FFFF0000"/>
      <name val="微软雅黑"/>
      <charset val="134"/>
    </font>
    <font>
      <b/>
      <sz val="12"/>
      <color rgb="FFFF0000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68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2" fillId="0" borderId="0" xfId="0" applyFont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0" borderId="2" xfId="1" applyFont="1" applyBorder="1" applyAlignment="1"/>
    <xf numFmtId="49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177" fontId="10" fillId="4" borderId="2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8" fontId="1" fillId="5" borderId="2" xfId="0" applyNumberFormat="1" applyFont="1" applyFill="1" applyBorder="1"/>
    <xf numFmtId="49" fontId="2" fillId="0" borderId="4" xfId="65" applyNumberFormat="1" applyFont="1" applyBorder="1" applyAlignment="1">
      <alignment horizontal="center" vertical="center"/>
    </xf>
    <xf numFmtId="0" fontId="2" fillId="0" borderId="4" xfId="65" applyFont="1" applyBorder="1" applyAlignment="1">
      <alignment vertical="center"/>
    </xf>
    <xf numFmtId="0" fontId="2" fillId="0" borderId="2" xfId="65" applyFont="1" applyBorder="1" applyAlignment="1">
      <alignment horizontal="left"/>
    </xf>
    <xf numFmtId="0" fontId="2" fillId="0" borderId="2" xfId="65" applyFont="1" applyBorder="1" applyAlignment="1">
      <alignment horizontal="center"/>
    </xf>
    <xf numFmtId="0" fontId="2" fillId="0" borderId="2" xfId="65" applyFont="1" applyBorder="1" applyAlignment="1">
      <alignment horizontal="center" vertical="center"/>
    </xf>
    <xf numFmtId="177" fontId="2" fillId="0" borderId="2" xfId="65" applyNumberFormat="1" applyFont="1" applyBorder="1" applyAlignment="1">
      <alignment horizontal="center" vertical="center"/>
    </xf>
    <xf numFmtId="178" fontId="2" fillId="0" borderId="2" xfId="65" applyNumberFormat="1" applyFont="1" applyBorder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79" fontId="1" fillId="0" borderId="2" xfId="0" applyNumberFormat="1" applyFont="1" applyBorder="1"/>
    <xf numFmtId="9" fontId="1" fillId="5" borderId="1" xfId="0" applyNumberFormat="1" applyFont="1" applyFill="1" applyBorder="1" applyAlignment="1">
      <alignment horizontal="center"/>
    </xf>
    <xf numFmtId="9" fontId="1" fillId="5" borderId="5" xfId="0" applyNumberFormat="1" applyFont="1" applyFill="1" applyBorder="1" applyAlignment="1">
      <alignment horizontal="center"/>
    </xf>
    <xf numFmtId="9" fontId="1" fillId="5" borderId="6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1" fillId="6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180" fontId="13" fillId="0" borderId="6" xfId="0" applyNumberFormat="1" applyFont="1" applyBorder="1"/>
    <xf numFmtId="49" fontId="14" fillId="0" borderId="2" xfId="0" applyNumberFormat="1" applyFont="1" applyBorder="1" applyAlignment="1">
      <alignment horizontal="center"/>
    </xf>
    <xf numFmtId="181" fontId="8" fillId="0" borderId="2" xfId="0" applyNumberFormat="1" applyFont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right"/>
    </xf>
    <xf numFmtId="9" fontId="1" fillId="5" borderId="5" xfId="0" applyNumberFormat="1" applyFont="1" applyFill="1" applyBorder="1" applyAlignment="1">
      <alignment horizontal="right"/>
    </xf>
    <xf numFmtId="9" fontId="1" fillId="5" borderId="6" xfId="0" applyNumberFormat="1" applyFont="1" applyFill="1" applyBorder="1" applyAlignment="1">
      <alignment horizontal="right"/>
    </xf>
    <xf numFmtId="178" fontId="2" fillId="0" borderId="2" xfId="65" applyNumberFormat="1" applyFont="1" applyBorder="1" applyAlignment="1">
      <alignment horizontal="center" vertical="center"/>
    </xf>
    <xf numFmtId="10" fontId="13" fillId="0" borderId="6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showGridLines="0" tabSelected="1" zoomScale="80" zoomScaleNormal="80" topLeftCell="C6" workbookViewId="0">
      <selection activeCell="P12" sqref="P12"/>
    </sheetView>
  </sheetViews>
  <sheetFormatPr defaultColWidth="9" defaultRowHeight="17.4"/>
  <cols>
    <col min="1" max="1" width="6.33333333333333" style="2" customWidth="1"/>
    <col min="2" max="2" width="42.3333333333333" style="3" customWidth="1"/>
    <col min="3" max="3" width="45.8333333333333" style="4" customWidth="1"/>
    <col min="4" max="4" width="5.33333333333333" style="3" customWidth="1"/>
    <col min="5" max="5" width="5.83333333333333" style="5" customWidth="1"/>
    <col min="6" max="6" width="6.16666666666667" style="5" customWidth="1"/>
    <col min="7" max="7" width="10.5" style="5" customWidth="1"/>
    <col min="8" max="8" width="14.6666666666667" style="3" customWidth="1"/>
    <col min="9" max="9" width="26.8333333333333" style="3" customWidth="1"/>
    <col min="10" max="11" width="9" style="3"/>
    <col min="12" max="12" width="21.2" style="6" customWidth="1"/>
    <col min="13" max="16" width="9" style="3"/>
    <col min="17" max="17" width="17.1" style="3" customWidth="1"/>
    <col min="18" max="16384" width="9" style="3"/>
  </cols>
  <sheetData>
    <row r="1" ht="23.4" spans="1:7">
      <c r="A1" s="7" t="s">
        <v>0</v>
      </c>
      <c r="B1" s="7"/>
      <c r="C1" s="7"/>
      <c r="D1" s="8"/>
      <c r="E1" s="8"/>
      <c r="G1" s="3"/>
    </row>
    <row r="2" ht="34.8" spans="1:8">
      <c r="A2" s="9"/>
      <c r="B2" s="10" t="s">
        <v>1</v>
      </c>
      <c r="C2" s="11" t="s">
        <v>2</v>
      </c>
      <c r="E2" s="12"/>
      <c r="F2" s="12"/>
      <c r="G2" s="12"/>
      <c r="H2" s="12"/>
    </row>
    <row r="3" spans="1:8">
      <c r="A3" s="13" t="s">
        <v>3</v>
      </c>
      <c r="B3" s="14" t="s">
        <v>4</v>
      </c>
      <c r="C3" s="15" t="s">
        <v>5</v>
      </c>
      <c r="D3" s="16"/>
      <c r="E3" s="12"/>
      <c r="F3" s="12"/>
      <c r="G3" s="12"/>
      <c r="H3" s="12"/>
    </row>
    <row r="4" spans="1:8">
      <c r="A4" s="17">
        <v>1</v>
      </c>
      <c r="B4" s="18" t="str">
        <f>B9</f>
        <v>银杏叶与脑小血管病相关</v>
      </c>
      <c r="C4" s="19">
        <f>H13</f>
        <v>26000</v>
      </c>
      <c r="D4" s="16"/>
      <c r="E4" s="12"/>
      <c r="F4" s="12"/>
      <c r="G4" s="12"/>
      <c r="H4" s="12"/>
    </row>
    <row r="5" spans="1:8">
      <c r="A5" s="17">
        <v>2</v>
      </c>
      <c r="B5" s="18" t="str">
        <f>B14</f>
        <v>税 Tax</v>
      </c>
      <c r="C5" s="19">
        <f>H15</f>
        <v>1560</v>
      </c>
      <c r="D5" s="16"/>
      <c r="E5" s="12"/>
      <c r="F5" s="12"/>
      <c r="G5" s="12"/>
      <c r="H5" s="12"/>
    </row>
    <row r="6" spans="1:8">
      <c r="A6" s="20"/>
      <c r="B6" s="21" t="str">
        <f>A18</f>
        <v>最终优惠价</v>
      </c>
      <c r="C6" s="22">
        <f>H18</f>
        <v>25000</v>
      </c>
      <c r="D6" s="23"/>
      <c r="E6" s="24"/>
      <c r="F6" s="24"/>
      <c r="G6" s="24"/>
      <c r="H6" s="24"/>
    </row>
    <row r="7" ht="19.2" spans="1:17">
      <c r="A7" s="9"/>
      <c r="B7" s="25" t="s">
        <v>6</v>
      </c>
      <c r="C7" s="25"/>
      <c r="D7" s="16"/>
      <c r="G7" s="3"/>
      <c r="J7" s="6" t="s">
        <v>7</v>
      </c>
      <c r="K7" s="6"/>
      <c r="L7" s="6"/>
      <c r="M7" s="6"/>
      <c r="N7" s="6"/>
      <c r="O7" s="6"/>
      <c r="P7" s="6"/>
      <c r="Q7" s="6"/>
    </row>
    <row r="8" ht="34.8" spans="1:17">
      <c r="A8" s="26" t="s">
        <v>8</v>
      </c>
      <c r="B8" s="27" t="s">
        <v>9</v>
      </c>
      <c r="C8" s="27"/>
      <c r="D8" s="28" t="s">
        <v>10</v>
      </c>
      <c r="E8" s="28" t="s">
        <v>11</v>
      </c>
      <c r="F8" s="29" t="s">
        <v>12</v>
      </c>
      <c r="G8" s="29" t="s">
        <v>13</v>
      </c>
      <c r="H8" s="30" t="s">
        <v>14</v>
      </c>
      <c r="J8" s="26" t="s">
        <v>8</v>
      </c>
      <c r="K8" s="27" t="s">
        <v>9</v>
      </c>
      <c r="L8" s="27"/>
      <c r="M8" s="28" t="s">
        <v>10</v>
      </c>
      <c r="N8" s="28" t="s">
        <v>11</v>
      </c>
      <c r="O8" s="29" t="s">
        <v>12</v>
      </c>
      <c r="P8" s="29" t="s">
        <v>13</v>
      </c>
      <c r="Q8" s="30" t="s">
        <v>14</v>
      </c>
    </row>
    <row r="9" spans="1:17">
      <c r="A9" s="31">
        <v>1</v>
      </c>
      <c r="B9" s="32" t="s">
        <v>15</v>
      </c>
      <c r="C9" s="32"/>
      <c r="D9" s="32"/>
      <c r="E9" s="33"/>
      <c r="F9" s="34"/>
      <c r="G9" s="34"/>
      <c r="H9" s="35"/>
      <c r="J9" s="62" t="s">
        <v>16</v>
      </c>
      <c r="K9" s="32" t="s">
        <v>15</v>
      </c>
      <c r="L9" s="32"/>
      <c r="M9" s="32"/>
      <c r="N9" s="33"/>
      <c r="O9" s="34"/>
      <c r="P9" s="34"/>
      <c r="Q9" s="35"/>
    </row>
    <row r="10" spans="1:17">
      <c r="A10" s="36" t="s">
        <v>17</v>
      </c>
      <c r="B10" s="37" t="s">
        <v>18</v>
      </c>
      <c r="C10" s="38" t="s">
        <v>19</v>
      </c>
      <c r="D10" s="39" t="s">
        <v>20</v>
      </c>
      <c r="E10" s="40">
        <v>1</v>
      </c>
      <c r="F10" s="41">
        <v>1</v>
      </c>
      <c r="G10" s="41">
        <v>2000</v>
      </c>
      <c r="H10" s="42">
        <f>F10*E10*G10</f>
        <v>2000</v>
      </c>
      <c r="J10" s="36" t="s">
        <v>17</v>
      </c>
      <c r="K10" s="37" t="s">
        <v>18</v>
      </c>
      <c r="L10" s="38" t="s">
        <v>19</v>
      </c>
      <c r="M10" s="39" t="s">
        <v>20</v>
      </c>
      <c r="N10" s="40">
        <v>1</v>
      </c>
      <c r="O10" s="41">
        <v>1</v>
      </c>
      <c r="P10" s="41">
        <v>0</v>
      </c>
      <c r="Q10" s="42">
        <f>O10*N10*P10</f>
        <v>0</v>
      </c>
    </row>
    <row r="11" ht="69.6" spans="1:17">
      <c r="A11" s="43" t="s">
        <v>21</v>
      </c>
      <c r="B11" s="44" t="s">
        <v>22</v>
      </c>
      <c r="C11" s="45" t="s">
        <v>23</v>
      </c>
      <c r="D11" s="46" t="s">
        <v>24</v>
      </c>
      <c r="E11" s="46">
        <v>1</v>
      </c>
      <c r="F11" s="47">
        <v>30</v>
      </c>
      <c r="G11" s="47">
        <v>700</v>
      </c>
      <c r="H11" s="48">
        <f>G11*F11*E11</f>
        <v>21000</v>
      </c>
      <c r="J11" s="36" t="s">
        <v>21</v>
      </c>
      <c r="K11" s="44" t="s">
        <v>22</v>
      </c>
      <c r="L11" s="45" t="s">
        <v>23</v>
      </c>
      <c r="M11" s="46" t="s">
        <v>24</v>
      </c>
      <c r="N11" s="46">
        <v>1</v>
      </c>
      <c r="O11" s="47">
        <v>30</v>
      </c>
      <c r="P11" s="47">
        <v>100</v>
      </c>
      <c r="Q11" s="66">
        <f>O11*N11*P11</f>
        <v>3000</v>
      </c>
    </row>
    <row r="12" ht="52.2" spans="1:17">
      <c r="A12" s="43" t="s">
        <v>25</v>
      </c>
      <c r="B12" s="44" t="s">
        <v>26</v>
      </c>
      <c r="C12" s="45" t="s">
        <v>27</v>
      </c>
      <c r="D12" s="46" t="s">
        <v>24</v>
      </c>
      <c r="E12" s="46">
        <v>1</v>
      </c>
      <c r="F12" s="47">
        <v>30</v>
      </c>
      <c r="G12" s="47">
        <v>100</v>
      </c>
      <c r="H12" s="48">
        <f>G12*F12*E12</f>
        <v>3000</v>
      </c>
      <c r="J12" s="36" t="s">
        <v>25</v>
      </c>
      <c r="K12" s="44" t="s">
        <v>26</v>
      </c>
      <c r="L12" s="45" t="s">
        <v>27</v>
      </c>
      <c r="M12" s="46" t="s">
        <v>24</v>
      </c>
      <c r="N12" s="46">
        <v>1</v>
      </c>
      <c r="O12" s="47">
        <v>30</v>
      </c>
      <c r="P12" s="47">
        <v>100</v>
      </c>
      <c r="Q12" s="48">
        <f>P12*O12*N12</f>
        <v>3000</v>
      </c>
    </row>
    <row r="13" spans="1:17">
      <c r="A13" s="49" t="s">
        <v>28</v>
      </c>
      <c r="B13" s="50"/>
      <c r="C13" s="50"/>
      <c r="D13" s="50"/>
      <c r="E13" s="50"/>
      <c r="F13" s="50"/>
      <c r="G13" s="51"/>
      <c r="H13" s="52">
        <f>SUM(H10:H12)</f>
        <v>26000</v>
      </c>
      <c r="J13" s="49" t="s">
        <v>28</v>
      </c>
      <c r="K13" s="50"/>
      <c r="L13" s="50"/>
      <c r="M13" s="50"/>
      <c r="N13" s="50"/>
      <c r="O13" s="50"/>
      <c r="P13" s="51"/>
      <c r="Q13" s="52">
        <f>SUM(Q11:Q12)</f>
        <v>6000</v>
      </c>
    </row>
    <row r="14" spans="1:17">
      <c r="A14" s="31">
        <v>2</v>
      </c>
      <c r="B14" s="32" t="s">
        <v>29</v>
      </c>
      <c r="C14" s="53">
        <v>0.06</v>
      </c>
      <c r="D14" s="54"/>
      <c r="E14" s="54"/>
      <c r="F14" s="54"/>
      <c r="G14" s="55"/>
      <c r="H14" s="35"/>
      <c r="J14" s="63" t="s">
        <v>30</v>
      </c>
      <c r="K14" s="64"/>
      <c r="L14" s="64"/>
      <c r="M14" s="64"/>
      <c r="N14" s="64"/>
      <c r="O14" s="64"/>
      <c r="P14" s="65"/>
      <c r="Q14" s="35">
        <f>Q13+Q7+Q1</f>
        <v>6000</v>
      </c>
    </row>
    <row r="15" spans="1:17">
      <c r="A15" s="56" t="s">
        <v>28</v>
      </c>
      <c r="B15" s="56"/>
      <c r="C15" s="56"/>
      <c r="D15" s="56"/>
      <c r="E15" s="56"/>
      <c r="F15" s="56"/>
      <c r="G15" s="56"/>
      <c r="H15" s="52">
        <f>H13*0.06</f>
        <v>1560</v>
      </c>
      <c r="J15" s="63"/>
      <c r="K15" s="64"/>
      <c r="L15" s="64"/>
      <c r="M15" s="64"/>
      <c r="N15" s="64"/>
      <c r="O15" s="64"/>
      <c r="P15" s="65" t="s">
        <v>31</v>
      </c>
      <c r="Q15" s="35">
        <f>H13/1.06</f>
        <v>24528.3018867925</v>
      </c>
    </row>
    <row r="16" spans="1:17">
      <c r="A16" s="57"/>
      <c r="B16" s="57"/>
      <c r="C16" s="57"/>
      <c r="D16" s="57"/>
      <c r="E16" s="57"/>
      <c r="F16" s="57"/>
      <c r="G16" s="57"/>
      <c r="H16" s="57"/>
      <c r="J16" s="56" t="s">
        <v>32</v>
      </c>
      <c r="K16" s="56"/>
      <c r="L16" s="56"/>
      <c r="M16" s="56"/>
      <c r="N16" s="56"/>
      <c r="O16" s="56"/>
      <c r="P16" s="56"/>
      <c r="Q16" s="52">
        <f>Q15-Q14</f>
        <v>18528.3018867925</v>
      </c>
    </row>
    <row r="17" spans="1:17">
      <c r="A17" s="58" t="s">
        <v>33</v>
      </c>
      <c r="B17" s="58"/>
      <c r="C17" s="58"/>
      <c r="D17" s="58"/>
      <c r="E17" s="58"/>
      <c r="F17" s="58"/>
      <c r="G17" s="58"/>
      <c r="H17" s="59">
        <f>H15+H13</f>
        <v>27560</v>
      </c>
      <c r="J17" s="57"/>
      <c r="K17" s="57"/>
      <c r="L17" s="57"/>
      <c r="M17" s="57"/>
      <c r="N17" s="57"/>
      <c r="O17" s="57"/>
      <c r="P17" s="57"/>
      <c r="Q17" s="57"/>
    </row>
    <row r="18" s="1" customFormat="1" ht="23.4" spans="1:17">
      <c r="A18" s="60" t="s">
        <v>34</v>
      </c>
      <c r="B18" s="60"/>
      <c r="C18" s="60"/>
      <c r="D18" s="60"/>
      <c r="E18" s="60"/>
      <c r="F18" s="60"/>
      <c r="G18" s="60"/>
      <c r="H18" s="61">
        <v>25000</v>
      </c>
      <c r="J18" s="58" t="s">
        <v>35</v>
      </c>
      <c r="K18" s="58"/>
      <c r="L18" s="58"/>
      <c r="M18" s="58"/>
      <c r="N18" s="58"/>
      <c r="O18" s="58"/>
      <c r="P18" s="58"/>
      <c r="Q18" s="67">
        <f>Q16/Q15</f>
        <v>0.755384615384616</v>
      </c>
    </row>
    <row r="21" spans="17:17">
      <c r="Q21" s="3">
        <v>0</v>
      </c>
    </row>
  </sheetData>
  <mergeCells count="15">
    <mergeCell ref="A1:C1"/>
    <mergeCell ref="B7:C7"/>
    <mergeCell ref="J7:Q7"/>
    <mergeCell ref="A13:G13"/>
    <mergeCell ref="J13:P13"/>
    <mergeCell ref="C14:G14"/>
    <mergeCell ref="J14:P14"/>
    <mergeCell ref="A15:G15"/>
    <mergeCell ref="A16:H16"/>
    <mergeCell ref="J16:P16"/>
    <mergeCell ref="A17:G17"/>
    <mergeCell ref="J17:Q17"/>
    <mergeCell ref="A18:G18"/>
    <mergeCell ref="J18:P18"/>
    <mergeCell ref="E2:H6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2014-02-12T08:04:00Z</dcterms:created>
  <cp:lastPrinted>2021-10-25T02:19:00Z</cp:lastPrinted>
  <dcterms:modified xsi:type="dcterms:W3CDTF">2024-08-22T05:18:28Z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94D4E282B6044E108CB59547523C1B21_13</vt:lpwstr>
  </property>
  <property fmtid="{D5CDD505-2E9C-101B-9397-08002B2CF9AE}" pid="10" name="KSOProductBuildVer">
    <vt:lpwstr>2052-12.1.0.17857</vt:lpwstr>
  </property>
</Properties>
</file>