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优惠价（以此版为准）" sheetId="6" r:id="rId1"/>
    <sheet name="原价" sheetId="5" r:id="rId2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1" authorId="0">
      <text>
        <r>
          <rPr>
            <sz val="9"/>
            <color rgb="FF000000"/>
            <rFont val="宋体"/>
            <charset val="134"/>
          </rPr>
          <t xml:space="preserve">详细计算单位描述，例如：平米，个，人，台，天
</t>
        </r>
      </text>
    </comment>
    <comment ref="E11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1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N11" authorId="0">
      <text>
        <r>
          <rPr>
            <sz val="9"/>
            <color rgb="FF000000"/>
            <rFont val="宋体"/>
            <charset val="134"/>
          </rPr>
          <t xml:space="preserve">详细计算单位描述，例如：平米，个，人，台，天
</t>
        </r>
      </text>
    </comment>
    <comment ref="O11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P11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comments2.xml><?xml version="1.0" encoding="utf-8"?>
<comments xmlns="http://schemas.openxmlformats.org/spreadsheetml/2006/main">
  <authors>
    <author>Peng, Emily PH/CN</author>
    <author>CNHaoY</author>
  </authors>
  <commentList>
    <comment ref="D11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1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1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<sst xmlns="http://schemas.openxmlformats.org/spreadsheetml/2006/main" count="199" uniqueCount="67">
  <si>
    <t>2024金赛市场部合作医学材料制作项目报价单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</si>
  <si>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</si>
  <si>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</si>
  <si>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</si>
  <si>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</si>
  <si>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</si>
  <si>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1</t>
  </si>
  <si>
    <t>2</t>
  </si>
  <si>
    <t>3</t>
  </si>
  <si>
    <t>4</t>
  </si>
  <si>
    <t>总计 Total（含81折折扣）</t>
  </si>
  <si>
    <t>报价单明细表 Quotation Breakdown</t>
  </si>
  <si>
    <t>预估PE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</si>
  <si>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</si>
  <si>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</si>
  <si>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</si>
  <si>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</si>
  <si>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</si>
  <si>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</si>
  <si>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</si>
  <si>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备注</t>
  </si>
  <si>
    <t>赛增+金赛增产品幻灯*3撰写+设计</t>
  </si>
  <si>
    <t>1-1</t>
  </si>
  <si>
    <t>幻灯框架</t>
  </si>
  <si>
    <t>根据已有标题提供幻灯大纲</t>
  </si>
  <si>
    <t>套</t>
  </si>
  <si>
    <t>1-2</t>
  </si>
  <si>
    <t>PPT撰写</t>
  </si>
  <si>
    <t>PPT撰写，包括医学编辑、适量文献检索，文献标注及解说词(约40页内容，按实际结算)</t>
  </si>
  <si>
    <t>页</t>
  </si>
  <si>
    <t>1-3</t>
  </si>
  <si>
    <t>PPT美化</t>
  </si>
  <si>
    <t>PPT美化，包括图标重绘、字体设计等(约40页内容，按实际结算)</t>
  </si>
  <si>
    <t>第一部分 Total：</t>
  </si>
  <si>
    <t>产品Q&amp;A撰写</t>
  </si>
  <si>
    <t>2-1</t>
  </si>
  <si>
    <t>Q&amp;A问答对（预估十条）</t>
  </si>
  <si>
    <t>提交形式为：Word版文档（包括问题，答案，
reference， 引用全文）按医学经理按工时0.5小时一条计算</t>
  </si>
  <si>
    <t>条</t>
  </si>
  <si>
    <t>2-2</t>
  </si>
  <si>
    <t>医学经理</t>
  </si>
  <si>
    <t>医学经理工时</t>
  </si>
  <si>
    <t>第二部分 Total：</t>
  </si>
  <si>
    <t>KV及DA设计</t>
  </si>
  <si>
    <t>3-1</t>
  </si>
  <si>
    <t>KV设计</t>
  </si>
  <si>
    <t>包括创意、设计、完稿（不包含租图、拍摄等第三方费用）、提供2稿备选</t>
  </si>
  <si>
    <t>张</t>
  </si>
  <si>
    <t>赠送</t>
  </si>
  <si>
    <t>3-2</t>
  </si>
  <si>
    <t>DA内页排版设计（三折页）</t>
  </si>
  <si>
    <t>封面封底、内页3p（含美化、设计、排版）</t>
  </si>
  <si>
    <t>3-3</t>
  </si>
  <si>
    <t>DA内容撰写</t>
  </si>
  <si>
    <t>内页3p内容撰写</t>
  </si>
  <si>
    <t>3-4</t>
  </si>
  <si>
    <t>工时</t>
  </si>
  <si>
    <t>第三部分 Total：</t>
  </si>
  <si>
    <t xml:space="preserve"> 第一部分+第二部分+第三部分 Total：</t>
  </si>
  <si>
    <t>预估成本总计：</t>
  </si>
  <si>
    <t>81折折扣价</t>
  </si>
  <si>
    <t>不含税项目金额：</t>
  </si>
  <si>
    <t>税 Tax</t>
  </si>
  <si>
    <t>利润：</t>
  </si>
  <si>
    <t>预估PE毛利率：</t>
  </si>
  <si>
    <t>Total Amount</t>
  </si>
  <si>
    <t>总计 Total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</si>
</sst>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51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2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name val="微软雅黑"/>
      <charset val="134"/>
    </font>
    <font>
      <sz val="11"/>
      <color theme="5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  <font>
      <sz val="9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18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8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13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30" fillId="10" borderId="13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9" fillId="0" borderId="0"/>
    <xf numFmtId="43" fontId="40" fillId="0" borderId="0" applyFont="0" applyFill="0" applyBorder="0" applyAlignment="0" applyProtection="0"/>
    <xf numFmtId="0" fontId="40" fillId="0" borderId="0"/>
    <xf numFmtId="0" fontId="41" fillId="0" borderId="0"/>
    <xf numFmtId="0" fontId="42" fillId="0" borderId="0">
      <alignment vertical="top"/>
    </xf>
    <xf numFmtId="0" fontId="41" fillId="0" borderId="0">
      <alignment vertical="top"/>
    </xf>
    <xf numFmtId="0" fontId="43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1" fillId="0" borderId="0">
      <alignment vertical="top"/>
    </xf>
    <xf numFmtId="0" fontId="41" fillId="0" borderId="0"/>
    <xf numFmtId="0" fontId="18" fillId="0" borderId="0"/>
    <xf numFmtId="0" fontId="46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42" fillId="0" borderId="0">
      <alignment vertical="top"/>
    </xf>
  </cellStyleXfs>
  <cellXfs count="100">
    <xf numFmtId="0" fontId="0" fillId="0" borderId="0" xfId="0"/>
    <xf numFmtId="0" fontId="1" fillId="0" borderId="0" xfId="0" applyFont="1" applyAlignment="1">
      <alignment vertical="center"/>
    </xf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7" fillId="0" borderId="0" xfId="0" applyFont="1" applyAlignment="1">
      <alignment horizont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4" xfId="65" applyNumberFormat="1" applyFont="1" applyBorder="1" applyAlignment="1">
      <alignment horizontal="center" vertical="center"/>
    </xf>
    <xf numFmtId="0" fontId="1" fillId="0" borderId="4" xfId="65" applyFont="1" applyBorder="1" applyAlignment="1">
      <alignment vertical="center"/>
    </xf>
    <xf numFmtId="0" fontId="1" fillId="0" borderId="2" xfId="65" applyFont="1" applyBorder="1" applyAlignment="1">
      <alignment horizontal="left"/>
    </xf>
    <xf numFmtId="0" fontId="1" fillId="0" borderId="2" xfId="65" applyFont="1" applyBorder="1" applyAlignment="1">
      <alignment horizontal="center"/>
    </xf>
    <xf numFmtId="0" fontId="1" fillId="0" borderId="2" xfId="65" applyFont="1" applyBorder="1" applyAlignment="1">
      <alignment horizontal="center" vertical="center"/>
    </xf>
    <xf numFmtId="177" fontId="1" fillId="0" borderId="2" xfId="65" applyNumberFormat="1" applyFont="1" applyBorder="1" applyAlignment="1">
      <alignment horizontal="center" vertical="center"/>
    </xf>
    <xf numFmtId="178" fontId="1" fillId="0" borderId="2" xfId="65" applyNumberFormat="1" applyFont="1" applyBorder="1"/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179" fontId="6" fillId="0" borderId="2" xfId="0" applyNumberFormat="1" applyFont="1" applyBorder="1"/>
    <xf numFmtId="0" fontId="6" fillId="5" borderId="1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0" fontId="1" fillId="0" borderId="2" xfId="65" applyFont="1" applyBorder="1" applyAlignment="1">
      <alignment horizontal="left" wrapText="1"/>
    </xf>
    <xf numFmtId="0" fontId="1" fillId="0" borderId="2" xfId="0" applyFont="1" applyBorder="1" applyAlignment="1">
      <alignment horizontal="left" vertical="center"/>
    </xf>
    <xf numFmtId="0" fontId="1" fillId="0" borderId="2" xfId="65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5" borderId="2" xfId="0" applyFont="1" applyFill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right"/>
    </xf>
    <xf numFmtId="9" fontId="6" fillId="5" borderId="5" xfId="0" applyNumberFormat="1" applyFont="1" applyFill="1" applyBorder="1" applyAlignment="1">
      <alignment horizontal="right"/>
    </xf>
    <xf numFmtId="9" fontId="6" fillId="5" borderId="6" xfId="0" applyNumberFormat="1" applyFont="1" applyFill="1" applyBorder="1" applyAlignment="1">
      <alignment horizontal="right"/>
    </xf>
    <xf numFmtId="9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9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80" fontId="11" fillId="0" borderId="6" xfId="0" applyNumberFormat="1" applyFont="1" applyBorder="1"/>
    <xf numFmtId="0" fontId="12" fillId="0" borderId="2" xfId="0" applyFont="1" applyBorder="1"/>
    <xf numFmtId="0" fontId="13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49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177" fontId="5" fillId="4" borderId="2" xfId="0" applyNumberFormat="1" applyFont="1" applyFill="1" applyBorder="1" applyAlignment="1">
      <alignment horizontal="center" vertical="center" wrapText="1"/>
    </xf>
    <xf numFmtId="0" fontId="1" fillId="0" borderId="2" xfId="65" applyFont="1" applyBorder="1" applyAlignment="1">
      <alignment vertical="center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179" fontId="6" fillId="0" borderId="4" xfId="0" applyNumberFormat="1" applyFont="1" applyBorder="1"/>
    <xf numFmtId="0" fontId="6" fillId="5" borderId="1" xfId="0" applyFont="1" applyFill="1" applyBorder="1" applyAlignment="1">
      <alignment horizontal="center" vertical="center"/>
    </xf>
    <xf numFmtId="0" fontId="6" fillId="5" borderId="5" xfId="0" applyFont="1" applyFill="1" applyBorder="1"/>
    <xf numFmtId="9" fontId="6" fillId="5" borderId="5" xfId="0" applyNumberFormat="1" applyFont="1" applyFill="1" applyBorder="1"/>
    <xf numFmtId="178" fontId="6" fillId="5" borderId="6" xfId="0" applyNumberFormat="1" applyFont="1" applyFill="1" applyBorder="1"/>
    <xf numFmtId="9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79" fontId="6" fillId="0" borderId="3" xfId="0" applyNumberFormat="1" applyFont="1" applyBorder="1"/>
    <xf numFmtId="0" fontId="6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9" fontId="14" fillId="5" borderId="1" xfId="0" applyNumberFormat="1" applyFont="1" applyFill="1" applyBorder="1" applyAlignment="1">
      <alignment horizontal="right"/>
    </xf>
    <xf numFmtId="9" fontId="14" fillId="5" borderId="5" xfId="0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15" fillId="6" borderId="2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9" fontId="14" fillId="5" borderId="6" xfId="0" applyNumberFormat="1" applyFont="1" applyFill="1" applyBorder="1" applyAlignment="1">
      <alignment horizontal="right"/>
    </xf>
    <xf numFmtId="178" fontId="14" fillId="5" borderId="2" xfId="0" applyNumberFormat="1" applyFont="1" applyFill="1" applyBorder="1"/>
    <xf numFmtId="179" fontId="14" fillId="0" borderId="2" xfId="0" applyNumberFormat="1" applyFont="1" applyBorder="1"/>
    <xf numFmtId="10" fontId="17" fillId="0" borderId="6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2"/>
  <sheetViews>
    <sheetView tabSelected="1" zoomScale="70" zoomScaleNormal="70" workbookViewId="0">
      <selection activeCell="N34" sqref="N34:N35"/>
    </sheetView>
  </sheetViews>
  <sheetFormatPr defaultColWidth="9" defaultRowHeight="16.5"/>
  <cols>
    <col min="1" max="1" width="8.16666666666667" style="70" customWidth="1"/>
    <col min="2" max="2" width="42.3333333333333" style="71" customWidth="1"/>
    <col min="3" max="3" width="45.8333333333333" style="72" customWidth="1"/>
    <col min="4" max="4" width="5.33333333333333" style="71" customWidth="1"/>
    <col min="5" max="5" width="5.83333333333333" style="73" customWidth="1"/>
    <col min="6" max="6" width="6.16666666666667" style="73" customWidth="1"/>
    <col min="7" max="7" width="17.8333333333333" style="73" customWidth="1"/>
    <col min="8" max="8" width="14.6666666666667" style="71" customWidth="1"/>
    <col min="9" max="9" width="18.1666666666667" style="71" customWidth="1"/>
    <col min="10" max="12" width="9" style="71"/>
    <col min="13" max="13" width="55.8833333333333" style="71" customWidth="1"/>
    <col min="14" max="17" width="9" style="71"/>
    <col min="18" max="18" width="13.2083333333333" style="71" customWidth="1"/>
    <col min="19" max="16384" width="9" style="71"/>
  </cols>
  <sheetData>
    <row r="2" ht="22.5" spans="1:7">
      <c r="A2" s="6" t="s">
        <v>0</v>
      </c>
      <c r="B2" s="6"/>
      <c r="C2" s="6"/>
      <c r="E2" s="71"/>
      <c r="G2" s="71"/>
    </row>
    <row r="3" ht="34.5" spans="1:8">
      <c r="A3" s="8"/>
      <c r="B3" s="9" t="s">
        <v>1</v>
      </c>
      <c r="C3" s="10" t="s">
        <v>2</v>
      </c>
      <c r="D3" s="3"/>
      <c r="E3" s="11"/>
      <c r="F3" s="11"/>
      <c r="G3" s="11"/>
      <c r="H3" s="11"/>
    </row>
    <row r="4" ht="18" spans="1:8">
      <c r="A4" s="12" t="s">
        <v>3</v>
      </c>
      <c r="B4" s="13" t="s">
        <v>4</v>
      </c>
      <c r="C4" s="14" t="s">
        <v>5</v>
      </c>
      <c r="D4" s="15"/>
      <c r="E4" s="11"/>
      <c r="F4" s="11"/>
      <c r="G4" s="11"/>
      <c r="H4" s="11"/>
    </row>
    <row r="5" ht="17.25" spans="1:8">
      <c r="A5" s="16" t="s">
        <v>6</v>
      </c>
      <c r="B5" s="17" t="str">
        <f>B12</f>
        <v>赛增+金赛增产品幻灯*3撰写+设计</v>
      </c>
      <c r="C5" s="18">
        <f>H16</f>
        <v>102000</v>
      </c>
      <c r="D5" s="15"/>
      <c r="E5" s="11"/>
      <c r="F5" s="11"/>
      <c r="G5" s="11"/>
      <c r="H5" s="11"/>
    </row>
    <row r="6" ht="17.25" spans="1:8">
      <c r="A6" s="16" t="s">
        <v>7</v>
      </c>
      <c r="B6" s="17" t="str">
        <f>B17</f>
        <v>产品Q&amp;A撰写</v>
      </c>
      <c r="C6" s="18">
        <f>H20</f>
        <v>2700</v>
      </c>
      <c r="D6" s="15"/>
      <c r="E6" s="11"/>
      <c r="F6" s="11"/>
      <c r="G6" s="11"/>
      <c r="H6" s="11"/>
    </row>
    <row r="7" ht="17.25" spans="1:8">
      <c r="A7" s="16" t="s">
        <v>8</v>
      </c>
      <c r="B7" s="17" t="str">
        <f>B21</f>
        <v>KV及DA设计</v>
      </c>
      <c r="C7" s="18">
        <f>H26</f>
        <v>0</v>
      </c>
      <c r="D7" s="15"/>
      <c r="E7" s="11"/>
      <c r="F7" s="11"/>
      <c r="G7" s="11"/>
      <c r="H7" s="11"/>
    </row>
    <row r="8" ht="17.25" spans="1:8">
      <c r="A8" s="16" t="s">
        <v>9</v>
      </c>
      <c r="B8" s="17" t="str">
        <f>B29</f>
        <v>税 Tax</v>
      </c>
      <c r="C8" s="18">
        <f>H30</f>
        <v>5088.42</v>
      </c>
      <c r="D8" s="15"/>
      <c r="E8" s="11"/>
      <c r="F8" s="11"/>
      <c r="G8" s="11"/>
      <c r="H8" s="11"/>
    </row>
    <row r="9" ht="18" spans="1:8">
      <c r="A9" s="19"/>
      <c r="B9" s="20" t="s">
        <v>10</v>
      </c>
      <c r="C9" s="21">
        <f>H32</f>
        <v>89895.42</v>
      </c>
      <c r="D9" s="15"/>
      <c r="E9" s="11"/>
      <c r="F9" s="11"/>
      <c r="G9" s="11"/>
      <c r="H9" s="11"/>
    </row>
    <row r="10" ht="17.25" spans="1:19">
      <c r="A10" s="8"/>
      <c r="B10" s="74" t="s">
        <v>11</v>
      </c>
      <c r="C10" s="74"/>
      <c r="D10" s="15"/>
      <c r="E10" s="5"/>
      <c r="F10" s="5"/>
      <c r="G10" s="3"/>
      <c r="H10" s="3"/>
      <c r="K10" s="90" t="s">
        <v>12</v>
      </c>
      <c r="L10" s="90"/>
      <c r="M10" s="90"/>
      <c r="N10" s="90"/>
      <c r="O10" s="90"/>
      <c r="P10" s="90"/>
      <c r="Q10" s="90"/>
      <c r="R10" s="90"/>
      <c r="S10" s="90"/>
    </row>
    <row r="11" ht="36" spans="1:19">
      <c r="A11" s="23" t="s">
        <v>13</v>
      </c>
      <c r="B11" s="24" t="s">
        <v>14</v>
      </c>
      <c r="C11" s="24"/>
      <c r="D11" s="25" t="s">
        <v>15</v>
      </c>
      <c r="E11" s="25" t="s">
        <v>16</v>
      </c>
      <c r="F11" s="75" t="s">
        <v>17</v>
      </c>
      <c r="G11" s="75" t="s">
        <v>18</v>
      </c>
      <c r="H11" s="27" t="s">
        <v>19</v>
      </c>
      <c r="I11" s="27" t="s">
        <v>20</v>
      </c>
      <c r="K11" s="23" t="s">
        <v>13</v>
      </c>
      <c r="L11" s="24" t="s">
        <v>14</v>
      </c>
      <c r="M11" s="24"/>
      <c r="N11" s="25" t="s">
        <v>15</v>
      </c>
      <c r="O11" s="25" t="s">
        <v>16</v>
      </c>
      <c r="P11" s="75" t="s">
        <v>17</v>
      </c>
      <c r="Q11" s="75" t="s">
        <v>18</v>
      </c>
      <c r="R11" s="27" t="s">
        <v>19</v>
      </c>
      <c r="S11" s="27" t="s">
        <v>20</v>
      </c>
    </row>
    <row r="12" ht="18" spans="1:19">
      <c r="A12" s="28" t="s">
        <v>6</v>
      </c>
      <c r="B12" s="29" t="s">
        <v>21</v>
      </c>
      <c r="C12" s="29"/>
      <c r="D12" s="29"/>
      <c r="E12" s="30"/>
      <c r="F12" s="31"/>
      <c r="G12" s="31"/>
      <c r="H12" s="32"/>
      <c r="I12" s="32"/>
      <c r="K12" s="28" t="s">
        <v>6</v>
      </c>
      <c r="L12" s="29" t="s">
        <v>21</v>
      </c>
      <c r="M12" s="29"/>
      <c r="N12" s="29"/>
      <c r="O12" s="30"/>
      <c r="P12" s="31"/>
      <c r="Q12" s="31"/>
      <c r="R12" s="32"/>
      <c r="S12" s="32"/>
    </row>
    <row r="13" ht="17.25" spans="1:19">
      <c r="A13" s="33" t="s">
        <v>22</v>
      </c>
      <c r="B13" s="34" t="s">
        <v>23</v>
      </c>
      <c r="C13" s="35" t="s">
        <v>24</v>
      </c>
      <c r="D13" s="36" t="s">
        <v>25</v>
      </c>
      <c r="E13" s="37">
        <v>3</v>
      </c>
      <c r="F13" s="38">
        <v>1</v>
      </c>
      <c r="G13" s="38">
        <v>2000</v>
      </c>
      <c r="H13" s="39">
        <f>F13*E13*G13</f>
        <v>6000</v>
      </c>
      <c r="I13" s="67"/>
      <c r="K13" s="33" t="s">
        <v>22</v>
      </c>
      <c r="L13" s="34" t="s">
        <v>23</v>
      </c>
      <c r="M13" s="35" t="s">
        <v>24</v>
      </c>
      <c r="N13" s="36" t="s">
        <v>25</v>
      </c>
      <c r="O13" s="37">
        <v>3</v>
      </c>
      <c r="P13" s="38">
        <v>1</v>
      </c>
      <c r="Q13" s="38">
        <v>0</v>
      </c>
      <c r="R13" s="39">
        <f>P13*O13*Q13</f>
        <v>0</v>
      </c>
      <c r="S13" s="67"/>
    </row>
    <row r="14" ht="34.5" spans="1:19">
      <c r="A14" s="33" t="s">
        <v>26</v>
      </c>
      <c r="B14" s="40" t="s">
        <v>27</v>
      </c>
      <c r="C14" s="41" t="s">
        <v>28</v>
      </c>
      <c r="D14" s="42" t="s">
        <v>29</v>
      </c>
      <c r="E14" s="37">
        <v>3</v>
      </c>
      <c r="F14" s="43">
        <v>40</v>
      </c>
      <c r="G14" s="43">
        <v>700</v>
      </c>
      <c r="H14" s="44">
        <f>G14*F14*E14</f>
        <v>84000</v>
      </c>
      <c r="I14" s="67"/>
      <c r="K14" s="33" t="s">
        <v>26</v>
      </c>
      <c r="L14" s="40" t="s">
        <v>27</v>
      </c>
      <c r="M14" s="41" t="s">
        <v>28</v>
      </c>
      <c r="N14" s="42" t="s">
        <v>29</v>
      </c>
      <c r="O14" s="37">
        <v>3</v>
      </c>
      <c r="P14" s="43">
        <v>40</v>
      </c>
      <c r="Q14" s="43">
        <v>40</v>
      </c>
      <c r="R14" s="44">
        <f>Q14*P14*O14</f>
        <v>4800</v>
      </c>
      <c r="S14" s="67"/>
    </row>
    <row r="15" ht="34.5" spans="1:19">
      <c r="A15" s="33" t="s">
        <v>30</v>
      </c>
      <c r="B15" s="40" t="s">
        <v>31</v>
      </c>
      <c r="C15" s="41" t="s">
        <v>32</v>
      </c>
      <c r="D15" s="42" t="s">
        <v>29</v>
      </c>
      <c r="E15" s="37">
        <v>3</v>
      </c>
      <c r="F15" s="43">
        <v>40</v>
      </c>
      <c r="G15" s="43">
        <v>100</v>
      </c>
      <c r="H15" s="44">
        <f>G15*F15*E15</f>
        <v>12000</v>
      </c>
      <c r="I15" s="67"/>
      <c r="K15" s="33" t="s">
        <v>30</v>
      </c>
      <c r="L15" s="40" t="s">
        <v>31</v>
      </c>
      <c r="M15" s="41" t="s">
        <v>32</v>
      </c>
      <c r="N15" s="42" t="s">
        <v>29</v>
      </c>
      <c r="O15" s="37">
        <v>3</v>
      </c>
      <c r="P15" s="43">
        <v>40</v>
      </c>
      <c r="Q15" s="43">
        <v>10</v>
      </c>
      <c r="R15" s="44">
        <f>Q15*P15*O15</f>
        <v>1200</v>
      </c>
      <c r="S15" s="67"/>
    </row>
    <row r="16" ht="18" spans="1:19">
      <c r="A16" s="45" t="s">
        <v>33</v>
      </c>
      <c r="B16" s="46"/>
      <c r="C16" s="46"/>
      <c r="D16" s="46"/>
      <c r="E16" s="46"/>
      <c r="F16" s="46"/>
      <c r="G16" s="47"/>
      <c r="H16" s="48">
        <f>SUM(H13:H15)</f>
        <v>102000</v>
      </c>
      <c r="I16" s="67"/>
      <c r="K16" s="45" t="s">
        <v>33</v>
      </c>
      <c r="L16" s="46"/>
      <c r="M16" s="46"/>
      <c r="N16" s="46"/>
      <c r="O16" s="46"/>
      <c r="P16" s="46"/>
      <c r="Q16" s="47"/>
      <c r="R16" s="48">
        <f>SUM(R13:R15)</f>
        <v>6000</v>
      </c>
      <c r="S16" s="67"/>
    </row>
    <row r="17" ht="18" spans="1:19">
      <c r="A17" s="28" t="s">
        <v>7</v>
      </c>
      <c r="B17" s="49" t="s">
        <v>34</v>
      </c>
      <c r="C17" s="50"/>
      <c r="D17" s="50"/>
      <c r="E17" s="50"/>
      <c r="F17" s="50"/>
      <c r="G17" s="50"/>
      <c r="H17" s="51"/>
      <c r="I17" s="32"/>
      <c r="K17" s="28" t="s">
        <v>7</v>
      </c>
      <c r="L17" s="49" t="s">
        <v>34</v>
      </c>
      <c r="M17" s="50"/>
      <c r="N17" s="50"/>
      <c r="O17" s="50"/>
      <c r="P17" s="50"/>
      <c r="Q17" s="50"/>
      <c r="R17" s="51"/>
      <c r="S17" s="32"/>
    </row>
    <row r="18" ht="51.75" spans="1:19">
      <c r="A18" s="33" t="s">
        <v>35</v>
      </c>
      <c r="B18" s="40" t="s">
        <v>36</v>
      </c>
      <c r="C18" s="52" t="s">
        <v>37</v>
      </c>
      <c r="D18" s="42" t="s">
        <v>38</v>
      </c>
      <c r="E18" s="37">
        <v>1</v>
      </c>
      <c r="F18" s="43">
        <v>10</v>
      </c>
      <c r="G18" s="43">
        <v>20</v>
      </c>
      <c r="H18" s="44">
        <f>E18*F18*G18</f>
        <v>200</v>
      </c>
      <c r="I18" s="67"/>
      <c r="K18" s="33" t="s">
        <v>35</v>
      </c>
      <c r="L18" s="40" t="s">
        <v>36</v>
      </c>
      <c r="M18" s="52" t="s">
        <v>37</v>
      </c>
      <c r="N18" s="42" t="s">
        <v>38</v>
      </c>
      <c r="O18" s="37">
        <v>1</v>
      </c>
      <c r="P18" s="43">
        <v>10</v>
      </c>
      <c r="Q18" s="43">
        <v>0</v>
      </c>
      <c r="R18" s="44">
        <f t="shared" ref="R18:R22" si="0">O18*P18*Q18</f>
        <v>0</v>
      </c>
      <c r="S18" s="67"/>
    </row>
    <row r="19" ht="17.25" spans="1:19">
      <c r="A19" s="33" t="s">
        <v>39</v>
      </c>
      <c r="B19" s="40" t="s">
        <v>40</v>
      </c>
      <c r="C19" s="52" t="s">
        <v>41</v>
      </c>
      <c r="D19" s="42" t="s">
        <v>38</v>
      </c>
      <c r="E19" s="37">
        <v>1</v>
      </c>
      <c r="F19" s="43">
        <v>5</v>
      </c>
      <c r="G19" s="43">
        <v>500</v>
      </c>
      <c r="H19" s="44">
        <f>E19*F19*G19</f>
        <v>2500</v>
      </c>
      <c r="I19" s="67"/>
      <c r="K19" s="33" t="s">
        <v>39</v>
      </c>
      <c r="L19" s="40" t="s">
        <v>40</v>
      </c>
      <c r="M19" s="52" t="s">
        <v>41</v>
      </c>
      <c r="N19" s="42" t="s">
        <v>38</v>
      </c>
      <c r="O19" s="37">
        <v>1</v>
      </c>
      <c r="P19" s="43">
        <v>5</v>
      </c>
      <c r="Q19" s="43">
        <v>0</v>
      </c>
      <c r="R19" s="44">
        <f t="shared" si="0"/>
        <v>0</v>
      </c>
      <c r="S19" s="67"/>
    </row>
    <row r="20" ht="18" spans="1:19">
      <c r="A20" s="45" t="s">
        <v>42</v>
      </c>
      <c r="B20" s="46"/>
      <c r="C20" s="46"/>
      <c r="D20" s="46"/>
      <c r="E20" s="46"/>
      <c r="F20" s="46"/>
      <c r="G20" s="47"/>
      <c r="H20" s="48">
        <f>SUM(H18:H19)</f>
        <v>2700</v>
      </c>
      <c r="I20" s="67"/>
      <c r="K20" s="45" t="s">
        <v>42</v>
      </c>
      <c r="L20" s="46"/>
      <c r="M20" s="46"/>
      <c r="N20" s="46"/>
      <c r="O20" s="46"/>
      <c r="P20" s="46"/>
      <c r="Q20" s="47"/>
      <c r="R20" s="48">
        <f>SUM(R18:R19)</f>
        <v>0</v>
      </c>
      <c r="S20" s="67"/>
    </row>
    <row r="21" ht="18" spans="1:19">
      <c r="A21" s="28" t="s">
        <v>8</v>
      </c>
      <c r="B21" s="49" t="s">
        <v>43</v>
      </c>
      <c r="C21" s="50"/>
      <c r="D21" s="50"/>
      <c r="E21" s="50"/>
      <c r="F21" s="50"/>
      <c r="G21" s="50"/>
      <c r="H21" s="51"/>
      <c r="I21" s="32"/>
      <c r="K21" s="28" t="s">
        <v>8</v>
      </c>
      <c r="L21" s="49" t="s">
        <v>43</v>
      </c>
      <c r="M21" s="50"/>
      <c r="N21" s="50"/>
      <c r="O21" s="50"/>
      <c r="P21" s="50"/>
      <c r="Q21" s="50"/>
      <c r="R21" s="51"/>
      <c r="S21" s="32"/>
    </row>
    <row r="22" s="69" customFormat="1" ht="34.5" spans="1:19">
      <c r="A22" s="33" t="s">
        <v>44</v>
      </c>
      <c r="B22" s="53" t="s">
        <v>45</v>
      </c>
      <c r="C22" s="54" t="s">
        <v>46</v>
      </c>
      <c r="D22" s="37" t="s">
        <v>47</v>
      </c>
      <c r="E22" s="37">
        <v>1</v>
      </c>
      <c r="F22" s="42">
        <v>1</v>
      </c>
      <c r="G22" s="42">
        <v>8000</v>
      </c>
      <c r="H22" s="44">
        <v>0</v>
      </c>
      <c r="I22" s="68" t="s">
        <v>48</v>
      </c>
      <c r="K22" s="33" t="s">
        <v>44</v>
      </c>
      <c r="L22" s="53" t="s">
        <v>45</v>
      </c>
      <c r="M22" s="54" t="s">
        <v>46</v>
      </c>
      <c r="N22" s="37" t="s">
        <v>47</v>
      </c>
      <c r="O22" s="37">
        <v>1</v>
      </c>
      <c r="P22" s="42">
        <v>1</v>
      </c>
      <c r="Q22" s="42">
        <v>8000</v>
      </c>
      <c r="R22" s="44">
        <f t="shared" si="0"/>
        <v>8000</v>
      </c>
      <c r="S22" s="68"/>
    </row>
    <row r="23" s="69" customFormat="1" ht="17.25" spans="1:19">
      <c r="A23" s="33" t="s">
        <v>49</v>
      </c>
      <c r="B23" s="76" t="s">
        <v>50</v>
      </c>
      <c r="C23" s="54" t="s">
        <v>51</v>
      </c>
      <c r="D23" s="37" t="s">
        <v>29</v>
      </c>
      <c r="E23" s="37">
        <v>1</v>
      </c>
      <c r="F23" s="42">
        <v>3</v>
      </c>
      <c r="G23" s="42">
        <v>800</v>
      </c>
      <c r="H23" s="44">
        <v>0</v>
      </c>
      <c r="I23" s="68" t="s">
        <v>48</v>
      </c>
      <c r="K23" s="33" t="s">
        <v>49</v>
      </c>
      <c r="L23" s="76" t="s">
        <v>50</v>
      </c>
      <c r="M23" s="54" t="s">
        <v>51</v>
      </c>
      <c r="N23" s="37" t="s">
        <v>29</v>
      </c>
      <c r="O23" s="37">
        <v>1</v>
      </c>
      <c r="P23" s="42">
        <v>3</v>
      </c>
      <c r="Q23" s="42">
        <v>800</v>
      </c>
      <c r="R23" s="44">
        <f>O23*P23*Q23</f>
        <v>2400</v>
      </c>
      <c r="S23" s="68"/>
    </row>
    <row r="24" s="69" customFormat="1" ht="17.25" spans="1:19">
      <c r="A24" s="33" t="s">
        <v>52</v>
      </c>
      <c r="B24" s="76" t="s">
        <v>53</v>
      </c>
      <c r="C24" s="54" t="s">
        <v>54</v>
      </c>
      <c r="D24" s="37" t="s">
        <v>29</v>
      </c>
      <c r="E24" s="37">
        <v>1</v>
      </c>
      <c r="F24" s="42">
        <v>3</v>
      </c>
      <c r="G24" s="42">
        <v>600</v>
      </c>
      <c r="H24" s="44">
        <v>0</v>
      </c>
      <c r="I24" s="68" t="s">
        <v>48</v>
      </c>
      <c r="K24" s="33" t="s">
        <v>52</v>
      </c>
      <c r="L24" s="76" t="s">
        <v>53</v>
      </c>
      <c r="M24" s="54" t="s">
        <v>54</v>
      </c>
      <c r="N24" s="37" t="s">
        <v>29</v>
      </c>
      <c r="O24" s="37">
        <v>1</v>
      </c>
      <c r="P24" s="42">
        <v>3</v>
      </c>
      <c r="Q24" s="42">
        <v>600</v>
      </c>
      <c r="R24" s="44">
        <f>O24*P24*Q24</f>
        <v>1800</v>
      </c>
      <c r="S24" s="68"/>
    </row>
    <row r="25" s="1" customFormat="1" ht="17.25" spans="1:19">
      <c r="A25" s="33" t="s">
        <v>55</v>
      </c>
      <c r="B25" s="53" t="s">
        <v>40</v>
      </c>
      <c r="C25" s="54" t="s">
        <v>41</v>
      </c>
      <c r="D25" s="37" t="s">
        <v>56</v>
      </c>
      <c r="E25" s="37">
        <v>1</v>
      </c>
      <c r="F25" s="42">
        <v>6</v>
      </c>
      <c r="G25" s="42">
        <v>500</v>
      </c>
      <c r="H25" s="44">
        <v>0</v>
      </c>
      <c r="I25" s="68" t="s">
        <v>48</v>
      </c>
      <c r="K25" s="33" t="s">
        <v>55</v>
      </c>
      <c r="L25" s="53" t="s">
        <v>40</v>
      </c>
      <c r="M25" s="54" t="s">
        <v>41</v>
      </c>
      <c r="N25" s="37" t="s">
        <v>56</v>
      </c>
      <c r="O25" s="37">
        <v>1</v>
      </c>
      <c r="P25" s="42">
        <v>6</v>
      </c>
      <c r="Q25" s="42">
        <v>500</v>
      </c>
      <c r="R25" s="44">
        <f>O25*P25*Q25</f>
        <v>3000</v>
      </c>
      <c r="S25" s="68"/>
    </row>
    <row r="26" ht="18" spans="1:19">
      <c r="A26" s="45" t="s">
        <v>57</v>
      </c>
      <c r="B26" s="46"/>
      <c r="C26" s="46"/>
      <c r="D26" s="46"/>
      <c r="E26" s="46"/>
      <c r="F26" s="46"/>
      <c r="G26" s="47"/>
      <c r="H26" s="48">
        <f>SUM(H22:H25)</f>
        <v>0</v>
      </c>
      <c r="I26" s="67"/>
      <c r="K26" s="45" t="s">
        <v>57</v>
      </c>
      <c r="L26" s="46"/>
      <c r="M26" s="46"/>
      <c r="N26" s="46"/>
      <c r="O26" s="46"/>
      <c r="P26" s="46"/>
      <c r="Q26" s="47"/>
      <c r="R26" s="48">
        <f>SUM(R22:R25)</f>
        <v>15200</v>
      </c>
      <c r="S26" s="67"/>
    </row>
    <row r="27" ht="18" spans="1:19">
      <c r="A27" s="55" t="s">
        <v>58</v>
      </c>
      <c r="B27" s="56"/>
      <c r="C27" s="56"/>
      <c r="D27" s="56"/>
      <c r="E27" s="56"/>
      <c r="F27" s="56"/>
      <c r="G27" s="57"/>
      <c r="H27" s="48">
        <f>H16+H20+H26</f>
        <v>104700</v>
      </c>
      <c r="I27" s="67"/>
      <c r="K27" s="91" t="s">
        <v>59</v>
      </c>
      <c r="L27" s="92"/>
      <c r="M27" s="92"/>
      <c r="N27" s="92"/>
      <c r="O27" s="92"/>
      <c r="P27" s="92"/>
      <c r="Q27" s="96"/>
      <c r="R27" s="97">
        <f>R16+R20+R26</f>
        <v>21200</v>
      </c>
      <c r="S27" s="32"/>
    </row>
    <row r="28" ht="18" spans="1:19">
      <c r="A28" s="77" t="s">
        <v>60</v>
      </c>
      <c r="B28" s="78"/>
      <c r="C28" s="78"/>
      <c r="D28" s="78"/>
      <c r="E28" s="78"/>
      <c r="F28" s="78"/>
      <c r="G28" s="79"/>
      <c r="H28" s="80">
        <f>H27*0.81</f>
        <v>84807</v>
      </c>
      <c r="I28" s="67"/>
      <c r="K28" s="91"/>
      <c r="L28" s="92"/>
      <c r="M28" s="92"/>
      <c r="N28" s="92"/>
      <c r="O28" s="92"/>
      <c r="P28" s="92"/>
      <c r="Q28" s="96" t="s">
        <v>61</v>
      </c>
      <c r="R28" s="97">
        <f>H28</f>
        <v>84807</v>
      </c>
      <c r="S28" s="32"/>
    </row>
    <row r="29" ht="18" spans="1:19">
      <c r="A29" s="81">
        <v>4</v>
      </c>
      <c r="B29" s="82" t="s">
        <v>62</v>
      </c>
      <c r="C29" s="83"/>
      <c r="D29" s="83"/>
      <c r="E29" s="83"/>
      <c r="F29" s="83"/>
      <c r="G29" s="83"/>
      <c r="H29" s="84"/>
      <c r="I29" s="32"/>
      <c r="K29" s="93" t="s">
        <v>63</v>
      </c>
      <c r="L29" s="93"/>
      <c r="M29" s="93"/>
      <c r="N29" s="93"/>
      <c r="O29" s="93"/>
      <c r="P29" s="93"/>
      <c r="Q29" s="93"/>
      <c r="R29" s="98">
        <f>(R28-R27)</f>
        <v>63607</v>
      </c>
      <c r="S29" s="67"/>
    </row>
    <row r="30" ht="18" spans="1:19">
      <c r="A30" s="85">
        <v>0.06</v>
      </c>
      <c r="B30" s="86"/>
      <c r="C30" s="86"/>
      <c r="D30" s="86"/>
      <c r="E30" s="86"/>
      <c r="F30" s="86"/>
      <c r="G30" s="86"/>
      <c r="H30" s="87">
        <f>H28*A30</f>
        <v>5088.42</v>
      </c>
      <c r="I30" s="67"/>
      <c r="K30" s="94"/>
      <c r="L30" s="94"/>
      <c r="M30" s="94"/>
      <c r="N30" s="94"/>
      <c r="O30" s="94"/>
      <c r="P30" s="94"/>
      <c r="Q30" s="94"/>
      <c r="R30" s="94"/>
      <c r="S30" s="88"/>
    </row>
    <row r="31" ht="18" spans="1:19">
      <c r="A31" s="88"/>
      <c r="B31" s="88"/>
      <c r="C31" s="88"/>
      <c r="D31" s="88"/>
      <c r="E31" s="88"/>
      <c r="F31" s="88"/>
      <c r="G31" s="88"/>
      <c r="H31" s="88"/>
      <c r="I31" s="88"/>
      <c r="K31" s="95" t="s">
        <v>64</v>
      </c>
      <c r="L31" s="95"/>
      <c r="M31" s="95"/>
      <c r="N31" s="95"/>
      <c r="O31" s="95"/>
      <c r="P31" s="95"/>
      <c r="Q31" s="95"/>
      <c r="R31" s="99">
        <f>R29/R28</f>
        <v>0.750020635089085</v>
      </c>
      <c r="S31" s="67"/>
    </row>
    <row r="32" ht="18" spans="1:9">
      <c r="A32" s="89" t="s">
        <v>65</v>
      </c>
      <c r="B32" s="89"/>
      <c r="C32" s="89"/>
      <c r="D32" s="89"/>
      <c r="E32" s="89"/>
      <c r="F32" s="89"/>
      <c r="G32" s="89"/>
      <c r="H32" s="66">
        <f>H30+H28</f>
        <v>89895.42</v>
      </c>
      <c r="I32" s="67"/>
    </row>
  </sheetData>
  <mergeCells count="23">
    <mergeCell ref="A2:C2"/>
    <mergeCell ref="B10:C10"/>
    <mergeCell ref="K10:S10"/>
    <mergeCell ref="A16:G16"/>
    <mergeCell ref="K16:Q16"/>
    <mergeCell ref="B17:H17"/>
    <mergeCell ref="L17:R17"/>
    <mergeCell ref="A20:G20"/>
    <mergeCell ref="K20:Q20"/>
    <mergeCell ref="B21:H21"/>
    <mergeCell ref="L21:R21"/>
    <mergeCell ref="A26:G26"/>
    <mergeCell ref="K26:Q26"/>
    <mergeCell ref="A27:G27"/>
    <mergeCell ref="K27:Q27"/>
    <mergeCell ref="A28:G28"/>
    <mergeCell ref="K29:Q29"/>
    <mergeCell ref="A30:G30"/>
    <mergeCell ref="K30:R30"/>
    <mergeCell ref="A31:H31"/>
    <mergeCell ref="K31:Q31"/>
    <mergeCell ref="A32:G32"/>
    <mergeCell ref="E3:H9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1"/>
  <sheetViews>
    <sheetView showGridLines="0" zoomScale="94" zoomScaleNormal="94" topLeftCell="A7" workbookViewId="0">
      <selection activeCell="J27" sqref="J27"/>
    </sheetView>
  </sheetViews>
  <sheetFormatPr defaultColWidth="9" defaultRowHeight="17.25"/>
  <cols>
    <col min="1" max="1" width="8.16666666666667" style="2" customWidth="1"/>
    <col min="2" max="2" width="42.3333333333333" style="3" customWidth="1"/>
    <col min="3" max="3" width="45.8333333333333" style="4" customWidth="1"/>
    <col min="4" max="4" width="5.33333333333333" style="3" customWidth="1"/>
    <col min="5" max="5" width="5.83333333333333" style="5" customWidth="1"/>
    <col min="6" max="6" width="6.16666666666667" style="5" customWidth="1"/>
    <col min="7" max="7" width="6.33333333333333" style="5" customWidth="1"/>
    <col min="8" max="8" width="14.6666666666667" style="3" customWidth="1"/>
    <col min="9" max="9" width="26.8333333333333" style="3" customWidth="1"/>
    <col min="10" max="16384" width="9" style="3"/>
  </cols>
  <sheetData>
    <row r="2" ht="22.5" spans="1:7">
      <c r="A2" s="6" t="s">
        <v>0</v>
      </c>
      <c r="B2" s="6"/>
      <c r="C2" s="6"/>
      <c r="D2" s="7"/>
      <c r="E2" s="7"/>
      <c r="G2" s="3"/>
    </row>
    <row r="3" ht="34.5" spans="1:8">
      <c r="A3" s="8"/>
      <c r="B3" s="9" t="s">
        <v>1</v>
      </c>
      <c r="C3" s="10" t="s">
        <v>2</v>
      </c>
      <c r="E3" s="11"/>
      <c r="F3" s="11"/>
      <c r="G3" s="11"/>
      <c r="H3" s="11"/>
    </row>
    <row r="4" ht="18" spans="1:8">
      <c r="A4" s="12" t="s">
        <v>3</v>
      </c>
      <c r="B4" s="13" t="s">
        <v>4</v>
      </c>
      <c r="C4" s="14" t="s">
        <v>5</v>
      </c>
      <c r="D4" s="15"/>
      <c r="E4" s="11"/>
      <c r="F4" s="11"/>
      <c r="G4" s="11"/>
      <c r="H4" s="11"/>
    </row>
    <row r="5" spans="1:8">
      <c r="A5" s="16" t="s">
        <v>6</v>
      </c>
      <c r="B5" s="17" t="str">
        <f>B12</f>
        <v>赛增+金赛增产品幻灯*3撰写+设计</v>
      </c>
      <c r="C5" s="18">
        <f>H16</f>
        <v>102000</v>
      </c>
      <c r="D5" s="15"/>
      <c r="E5" s="11"/>
      <c r="F5" s="11"/>
      <c r="G5" s="11"/>
      <c r="H5" s="11"/>
    </row>
    <row r="6" spans="1:8">
      <c r="A6" s="16" t="s">
        <v>7</v>
      </c>
      <c r="B6" s="17" t="str">
        <f>B17</f>
        <v>产品Q&amp;A撰写</v>
      </c>
      <c r="C6" s="18">
        <f>H20</f>
        <v>2700</v>
      </c>
      <c r="D6" s="15"/>
      <c r="E6" s="11"/>
      <c r="F6" s="11"/>
      <c r="G6" s="11"/>
      <c r="H6" s="11"/>
    </row>
    <row r="7" spans="1:8">
      <c r="A7" s="16" t="s">
        <v>8</v>
      </c>
      <c r="B7" s="17" t="str">
        <f>B21</f>
        <v>KV及DA设计</v>
      </c>
      <c r="C7" s="18">
        <f>H26</f>
        <v>15200</v>
      </c>
      <c r="D7" s="15"/>
      <c r="E7" s="11"/>
      <c r="F7" s="11"/>
      <c r="G7" s="11"/>
      <c r="H7" s="11"/>
    </row>
    <row r="8" spans="1:8">
      <c r="A8" s="16" t="s">
        <v>9</v>
      </c>
      <c r="B8" s="17" t="str">
        <f>B28</f>
        <v>税 Tax</v>
      </c>
      <c r="C8" s="18">
        <f>H29</f>
        <v>7194</v>
      </c>
      <c r="D8" s="15"/>
      <c r="E8" s="11"/>
      <c r="F8" s="11"/>
      <c r="G8" s="11"/>
      <c r="H8" s="11"/>
    </row>
    <row r="9" ht="18" spans="1:8">
      <c r="A9" s="19"/>
      <c r="B9" s="20" t="s">
        <v>66</v>
      </c>
      <c r="C9" s="21">
        <f>H31</f>
        <v>127094</v>
      </c>
      <c r="D9" s="15"/>
      <c r="E9" s="11"/>
      <c r="F9" s="11"/>
      <c r="G9" s="11"/>
      <c r="H9" s="11"/>
    </row>
    <row r="10" ht="20.25" spans="1:7">
      <c r="A10" s="8"/>
      <c r="B10" s="22" t="s">
        <v>11</v>
      </c>
      <c r="C10" s="22"/>
      <c r="D10" s="15"/>
      <c r="G10" s="3"/>
    </row>
    <row r="11" ht="30" spans="1:9">
      <c r="A11" s="23" t="s">
        <v>13</v>
      </c>
      <c r="B11" s="24" t="s">
        <v>14</v>
      </c>
      <c r="C11" s="24"/>
      <c r="D11" s="25" t="s">
        <v>15</v>
      </c>
      <c r="E11" s="25" t="s">
        <v>16</v>
      </c>
      <c r="F11" s="26" t="s">
        <v>17</v>
      </c>
      <c r="G11" s="26" t="s">
        <v>18</v>
      </c>
      <c r="H11" s="27" t="s">
        <v>19</v>
      </c>
      <c r="I11" s="27" t="s">
        <v>20</v>
      </c>
    </row>
    <row r="12" ht="18" spans="1:9">
      <c r="A12" s="28" t="s">
        <v>6</v>
      </c>
      <c r="B12" s="29" t="s">
        <v>21</v>
      </c>
      <c r="C12" s="29"/>
      <c r="D12" s="29"/>
      <c r="E12" s="30"/>
      <c r="F12" s="31"/>
      <c r="G12" s="31"/>
      <c r="H12" s="32"/>
      <c r="I12" s="32"/>
    </row>
    <row r="13" spans="1:9">
      <c r="A13" s="33" t="s">
        <v>22</v>
      </c>
      <c r="B13" s="34" t="s">
        <v>23</v>
      </c>
      <c r="C13" s="35" t="s">
        <v>24</v>
      </c>
      <c r="D13" s="36" t="s">
        <v>25</v>
      </c>
      <c r="E13" s="37">
        <v>3</v>
      </c>
      <c r="F13" s="38">
        <v>1</v>
      </c>
      <c r="G13" s="38">
        <v>2000</v>
      </c>
      <c r="H13" s="39">
        <f>F13*E13*G13</f>
        <v>6000</v>
      </c>
      <c r="I13" s="67"/>
    </row>
    <row r="14" ht="34.5" spans="1:9">
      <c r="A14" s="33" t="s">
        <v>26</v>
      </c>
      <c r="B14" s="40" t="s">
        <v>27</v>
      </c>
      <c r="C14" s="41" t="s">
        <v>28</v>
      </c>
      <c r="D14" s="42" t="s">
        <v>29</v>
      </c>
      <c r="E14" s="37">
        <v>3</v>
      </c>
      <c r="F14" s="43">
        <v>40</v>
      </c>
      <c r="G14" s="43">
        <v>700</v>
      </c>
      <c r="H14" s="44">
        <f>G14*F14*E14</f>
        <v>84000</v>
      </c>
      <c r="I14" s="67"/>
    </row>
    <row r="15" ht="34.5" spans="1:9">
      <c r="A15" s="33" t="s">
        <v>30</v>
      </c>
      <c r="B15" s="40" t="s">
        <v>31</v>
      </c>
      <c r="C15" s="41" t="s">
        <v>32</v>
      </c>
      <c r="D15" s="42" t="s">
        <v>29</v>
      </c>
      <c r="E15" s="37">
        <v>3</v>
      </c>
      <c r="F15" s="43">
        <v>40</v>
      </c>
      <c r="G15" s="43">
        <v>100</v>
      </c>
      <c r="H15" s="44">
        <f>G15*F15*E15</f>
        <v>12000</v>
      </c>
      <c r="I15" s="67"/>
    </row>
    <row r="16" ht="18" spans="1:9">
      <c r="A16" s="45" t="s">
        <v>33</v>
      </c>
      <c r="B16" s="46"/>
      <c r="C16" s="46"/>
      <c r="D16" s="46"/>
      <c r="E16" s="46"/>
      <c r="F16" s="46"/>
      <c r="G16" s="47"/>
      <c r="H16" s="48">
        <f>SUM(H13:H15)</f>
        <v>102000</v>
      </c>
      <c r="I16" s="67"/>
    </row>
    <row r="17" ht="18" spans="1:9">
      <c r="A17" s="28" t="s">
        <v>7</v>
      </c>
      <c r="B17" s="49" t="s">
        <v>34</v>
      </c>
      <c r="C17" s="50"/>
      <c r="D17" s="50"/>
      <c r="E17" s="50"/>
      <c r="F17" s="50"/>
      <c r="G17" s="50"/>
      <c r="H17" s="51"/>
      <c r="I17" s="32"/>
    </row>
    <row r="18" ht="51.75" spans="1:9">
      <c r="A18" s="33" t="s">
        <v>35</v>
      </c>
      <c r="B18" s="40" t="s">
        <v>36</v>
      </c>
      <c r="C18" s="52" t="s">
        <v>37</v>
      </c>
      <c r="D18" s="42" t="s">
        <v>38</v>
      </c>
      <c r="E18" s="37">
        <v>1</v>
      </c>
      <c r="F18" s="43">
        <v>10</v>
      </c>
      <c r="G18" s="43">
        <v>20</v>
      </c>
      <c r="H18" s="44">
        <f t="shared" ref="H18:H22" si="0">E18*F18*G18</f>
        <v>200</v>
      </c>
      <c r="I18" s="67"/>
    </row>
    <row r="19" spans="1:9">
      <c r="A19" s="33" t="s">
        <v>39</v>
      </c>
      <c r="B19" s="40" t="s">
        <v>40</v>
      </c>
      <c r="C19" s="52" t="s">
        <v>41</v>
      </c>
      <c r="D19" s="42" t="s">
        <v>56</v>
      </c>
      <c r="E19" s="37">
        <v>1</v>
      </c>
      <c r="F19" s="43">
        <v>5</v>
      </c>
      <c r="G19" s="43">
        <v>500</v>
      </c>
      <c r="H19" s="44">
        <f t="shared" si="0"/>
        <v>2500</v>
      </c>
      <c r="I19" s="67"/>
    </row>
    <row r="20" ht="18" spans="1:9">
      <c r="A20" s="45" t="s">
        <v>42</v>
      </c>
      <c r="B20" s="46"/>
      <c r="C20" s="46"/>
      <c r="D20" s="46"/>
      <c r="E20" s="46"/>
      <c r="F20" s="46"/>
      <c r="G20" s="47"/>
      <c r="H20" s="48">
        <f>SUM(H18:H19)</f>
        <v>2700</v>
      </c>
      <c r="I20" s="67"/>
    </row>
    <row r="21" ht="18" spans="1:9">
      <c r="A21" s="28" t="s">
        <v>8</v>
      </c>
      <c r="B21" s="49" t="s">
        <v>43</v>
      </c>
      <c r="C21" s="50"/>
      <c r="D21" s="50"/>
      <c r="E21" s="50"/>
      <c r="F21" s="50"/>
      <c r="G21" s="50"/>
      <c r="H21" s="51"/>
      <c r="I21" s="32"/>
    </row>
    <row r="22" s="1" customFormat="1" ht="34.5" spans="1:9">
      <c r="A22" s="33" t="s">
        <v>44</v>
      </c>
      <c r="B22" s="53" t="s">
        <v>45</v>
      </c>
      <c r="C22" s="54" t="s">
        <v>46</v>
      </c>
      <c r="D22" s="37" t="s">
        <v>47</v>
      </c>
      <c r="E22" s="37">
        <v>1</v>
      </c>
      <c r="F22" s="42">
        <v>1</v>
      </c>
      <c r="G22" s="42">
        <v>8000</v>
      </c>
      <c r="H22" s="44">
        <f t="shared" si="0"/>
        <v>8000</v>
      </c>
      <c r="I22" s="68"/>
    </row>
    <row r="23" s="1" customFormat="1" spans="1:9">
      <c r="A23" s="33" t="s">
        <v>49</v>
      </c>
      <c r="B23" s="53" t="s">
        <v>50</v>
      </c>
      <c r="C23" s="54" t="s">
        <v>51</v>
      </c>
      <c r="D23" s="37" t="s">
        <v>29</v>
      </c>
      <c r="E23" s="37">
        <v>1</v>
      </c>
      <c r="F23" s="42">
        <v>3</v>
      </c>
      <c r="G23" s="42">
        <v>800</v>
      </c>
      <c r="H23" s="44">
        <f t="shared" ref="H23:H25" si="1">E23*F23*G23</f>
        <v>2400</v>
      </c>
      <c r="I23" s="68"/>
    </row>
    <row r="24" s="1" customFormat="1" spans="1:9">
      <c r="A24" s="33" t="s">
        <v>52</v>
      </c>
      <c r="B24" s="53" t="s">
        <v>53</v>
      </c>
      <c r="C24" s="54" t="s">
        <v>54</v>
      </c>
      <c r="D24" s="37" t="s">
        <v>29</v>
      </c>
      <c r="E24" s="37">
        <v>1</v>
      </c>
      <c r="F24" s="42">
        <v>3</v>
      </c>
      <c r="G24" s="42">
        <v>600</v>
      </c>
      <c r="H24" s="44">
        <f t="shared" si="1"/>
        <v>1800</v>
      </c>
      <c r="I24" s="68"/>
    </row>
    <row r="25" s="1" customFormat="1" spans="1:9">
      <c r="A25" s="33" t="s">
        <v>55</v>
      </c>
      <c r="B25" s="53" t="s">
        <v>40</v>
      </c>
      <c r="C25" s="54" t="s">
        <v>41</v>
      </c>
      <c r="D25" s="37" t="s">
        <v>56</v>
      </c>
      <c r="E25" s="37">
        <v>1</v>
      </c>
      <c r="F25" s="42">
        <v>6</v>
      </c>
      <c r="G25" s="42">
        <v>500</v>
      </c>
      <c r="H25" s="44">
        <f t="shared" si="1"/>
        <v>3000</v>
      </c>
      <c r="I25" s="68"/>
    </row>
    <row r="26" ht="18" spans="1:9">
      <c r="A26" s="45" t="s">
        <v>57</v>
      </c>
      <c r="B26" s="46"/>
      <c r="C26" s="46"/>
      <c r="D26" s="46"/>
      <c r="E26" s="46"/>
      <c r="F26" s="46"/>
      <c r="G26" s="47"/>
      <c r="H26" s="48">
        <f>SUM(H22:H25)</f>
        <v>15200</v>
      </c>
      <c r="I26" s="67"/>
    </row>
    <row r="27" ht="18" spans="1:9">
      <c r="A27" s="55" t="s">
        <v>58</v>
      </c>
      <c r="B27" s="56"/>
      <c r="C27" s="56"/>
      <c r="D27" s="56"/>
      <c r="E27" s="56"/>
      <c r="F27" s="56"/>
      <c r="G27" s="57"/>
      <c r="H27" s="48">
        <f>H16+H20+H26</f>
        <v>119900</v>
      </c>
      <c r="I27" s="67"/>
    </row>
    <row r="28" ht="18" spans="1:9">
      <c r="A28" s="58">
        <v>4</v>
      </c>
      <c r="B28" s="29" t="s">
        <v>62</v>
      </c>
      <c r="C28" s="59"/>
      <c r="D28" s="60"/>
      <c r="E28" s="60"/>
      <c r="F28" s="60"/>
      <c r="G28" s="61"/>
      <c r="H28" s="32"/>
      <c r="I28" s="32"/>
    </row>
    <row r="29" ht="18" spans="1:9">
      <c r="A29" s="62">
        <v>0.06</v>
      </c>
      <c r="B29" s="63"/>
      <c r="C29" s="63"/>
      <c r="D29" s="63"/>
      <c r="E29" s="63"/>
      <c r="F29" s="63"/>
      <c r="G29" s="63"/>
      <c r="H29" s="48">
        <f>H27*A29</f>
        <v>7194</v>
      </c>
      <c r="I29" s="67"/>
    </row>
    <row r="30" ht="16.5" spans="1:9">
      <c r="A30" s="64"/>
      <c r="B30" s="64"/>
      <c r="C30" s="64"/>
      <c r="D30" s="64"/>
      <c r="E30" s="64"/>
      <c r="F30" s="64"/>
      <c r="G30" s="64"/>
      <c r="H30" s="64"/>
      <c r="I30" s="64"/>
    </row>
    <row r="31" ht="18" spans="1:9">
      <c r="A31" s="65" t="s">
        <v>65</v>
      </c>
      <c r="B31" s="65"/>
      <c r="C31" s="65"/>
      <c r="D31" s="65"/>
      <c r="E31" s="65"/>
      <c r="F31" s="65"/>
      <c r="G31" s="65"/>
      <c r="H31" s="66">
        <f>H29+H27</f>
        <v>127094</v>
      </c>
      <c r="I31" s="67"/>
    </row>
  </sheetData>
  <mergeCells count="13">
    <mergeCell ref="A2:C2"/>
    <mergeCell ref="B10:C10"/>
    <mergeCell ref="A16:G16"/>
    <mergeCell ref="B17:H17"/>
    <mergeCell ref="A20:G20"/>
    <mergeCell ref="B21:H21"/>
    <mergeCell ref="A26:G26"/>
    <mergeCell ref="A27:G27"/>
    <mergeCell ref="C28:G28"/>
    <mergeCell ref="A29:G29"/>
    <mergeCell ref="A30:H30"/>
    <mergeCell ref="A31:G31"/>
    <mergeCell ref="E3:H9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优惠价（以此版为准）</vt:lpstr>
      <vt:lpstr>原价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2024-06-19T06:21:18Z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8EFC92E201C049F7887CD02DF5F0461D_13</vt:lpwstr>
  </property>
  <property fmtid="{D5CDD505-2E9C-101B-9397-08002B2CF9AE}" pid="10" name="KSOProductBuildVer">
    <vt:lpwstr>2052-12.1.0.15712</vt:lpwstr>
  </property>
</Properties>
</file>