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DJZebra/Documents/UBS业务/2024/森世海亚/SYNTH24-014路优泰/"/>
    </mc:Choice>
  </mc:AlternateContent>
  <xr:revisionPtr revIDLastSave="0" documentId="13_ncr:1_{03F73CB6-9A9C-4D43-871B-340F8B342B70}" xr6:coauthVersionLast="47" xr6:coauthVersionMax="47" xr10:uidLastSave="{00000000-0000-0000-0000-000000000000}"/>
  <bookViews>
    <workbookView xWindow="8200" yWindow="460" windowWidth="30720" windowHeight="16720" xr2:uid="{00000000-000D-0000-FFFF-FFFF00000000}"/>
  </bookViews>
  <sheets>
    <sheet name="报价单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6" i="5" l="1"/>
  <c r="Q25" i="5"/>
  <c r="Q23" i="5"/>
  <c r="Q22" i="5"/>
  <c r="Q14" i="5"/>
  <c r="Q15" i="5"/>
  <c r="Q19" i="5"/>
  <c r="Q20" i="5"/>
  <c r="Q21" i="5"/>
  <c r="Q18" i="5"/>
  <c r="Q17" i="5"/>
  <c r="Q13" i="5"/>
  <c r="Q12" i="5"/>
  <c r="H15" i="5"/>
  <c r="H20" i="5"/>
  <c r="H21" i="5"/>
  <c r="H23" i="5"/>
  <c r="C7" i="5"/>
  <c r="C5" i="5"/>
  <c r="C6" i="5"/>
  <c r="B6" i="5"/>
  <c r="H19" i="5"/>
  <c r="H18" i="5"/>
  <c r="H17" i="5"/>
  <c r="B5" i="5"/>
  <c r="H12" i="5"/>
  <c r="H13" i="5"/>
  <c r="H14" i="5"/>
  <c r="H25" i="5"/>
  <c r="C8" i="5"/>
  <c r="B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M10" authorId="0" shapeId="0" xr:uid="{DEF41401-1F66-2746-9243-86AE2D6C7688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N10" authorId="0" shapeId="0" xr:uid="{D5929333-AA3E-1744-B0D8-75379404E2FC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O10" authorId="1" shapeId="0" xr:uid="{DBAC6EA1-F4E8-8E4E-B65B-9CE220680482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<sst xmlns="http://schemas.openxmlformats.org/spreadsheetml/2006/main" count="90" uniqueCount="42">
  <si>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</si>
  <si>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</si>
  <si>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</si>
  <si>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</si>
  <si>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</si>
  <si>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</si>
  <si>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</si>
  <si>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</si>
  <si>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</si>
  <si>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</si>
  <si>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</si>
  <si>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</si>
  <si>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</si>
  <si>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</si>
  <si>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1-1</t>
  </si>
  <si>
    <t>套</t>
  </si>
  <si>
    <t>Total：</t>
  </si>
  <si>
    <t>页</t>
  </si>
  <si>
    <t>幻灯框架</t>
  </si>
  <si>
    <t>根据已有标题提供幻灯大纲</t>
  </si>
  <si>
    <t>未含税Total：</t>
  </si>
  <si>
    <t>税 Tax</t>
  </si>
  <si>
    <t>Total Amount</t>
  </si>
  <si>
    <t>最终优惠价</t>
  </si>
  <si>
    <t>1-2</t>
  </si>
  <si>
    <t>1-3</t>
  </si>
  <si>
    <t>PPT撰写</t>
  </si>
  <si>
    <t>PPT撰写，包括医学编辑、适量文献检索，文献标注及解说词(约35页内容，按实际结算)</t>
    <phoneticPr fontId="27" type="noConversion"/>
  </si>
  <si>
    <t>PPT美化</t>
  </si>
  <si>
    <t>PPT美化，包括图标重绘、字体设计等(约35页内容，按实际结算)</t>
    <phoneticPr fontId="27" type="noConversion"/>
  </si>
  <si>
    <t>产品培训</t>
    <phoneticPr fontId="27" type="noConversion"/>
  </si>
  <si>
    <t>相关文献/指南解读</t>
    <phoneticPr fontId="27" type="noConversion"/>
  </si>
  <si>
    <t>2-1</t>
    <phoneticPr fontId="27" type="noConversion"/>
  </si>
  <si>
    <t>2-2</t>
    <phoneticPr fontId="27" type="noConversion"/>
  </si>
  <si>
    <t>2-3</t>
    <phoneticPr fontId="27" type="noConversion"/>
  </si>
  <si>
    <t>2024路优泰产品培训及相关文献/指南解读幻灯制作项目</t>
    <phoneticPr fontId="27" type="noConversion"/>
  </si>
  <si>
    <t>1</t>
  </si>
  <si>
    <t>预估成本总计：</t>
  </si>
  <si>
    <t>不含税项目金额：</t>
  </si>
  <si>
    <t>利润：</t>
  </si>
  <si>
    <t>预估PE毛利率：</t>
  </si>
  <si>
    <t>预估PE毛利率（不含税）：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</si>
</sst>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&quot;￥&quot;#,##0.00_);[Red]\(&quot;￥&quot;#,##0.00\)"/>
    <numFmt numFmtId="178" formatCode="0_);\(0\)"/>
    <numFmt numFmtId="179" formatCode="#,##0.00_ "/>
    <numFmt numFmtId="180" formatCode="&quot;¥&quot;#,##0.00"/>
  </numFmts>
  <fonts count="32">
    <font>
      <sz val="12"/>
      <name val="宋体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u/>
      <sz val="12"/>
      <color theme="1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43" fontId="26" fillId="0" borderId="0" applyFont="0" applyFill="0" applyBorder="0" applyAlignment="0" applyProtection="0"/>
    <xf numFmtId="0" fontId="17" fillId="0" borderId="0"/>
    <xf numFmtId="176" fontId="18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>
      <alignment vertical="top"/>
    </xf>
    <xf numFmtId="0" fontId="19" fillId="0" borderId="0">
      <alignment vertical="top"/>
    </xf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9" fillId="0" borderId="0">
      <alignment vertical="top"/>
    </xf>
    <xf numFmtId="0" fontId="19" fillId="0" borderId="0"/>
    <xf numFmtId="0" fontId="26" fillId="0" borderId="0"/>
    <xf numFmtId="0" fontId="24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20" fillId="0" borderId="0">
      <alignment vertical="top"/>
    </xf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3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43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49" fontId="1" fillId="0" borderId="4" xfId="18" applyNumberFormat="1" applyFont="1" applyBorder="1" applyAlignment="1">
      <alignment horizontal="center" vertical="center" wrapText="1"/>
    </xf>
    <xf numFmtId="49" fontId="1" fillId="0" borderId="4" xfId="18" applyNumberFormat="1" applyFont="1" applyBorder="1" applyAlignment="1">
      <alignment horizontal="center" vertical="center"/>
    </xf>
    <xf numFmtId="49" fontId="2" fillId="0" borderId="4" xfId="18" applyNumberFormat="1" applyFont="1" applyBorder="1" applyAlignment="1">
      <alignment horizontal="center" vertical="center"/>
    </xf>
    <xf numFmtId="0" fontId="2" fillId="0" borderId="2" xfId="18" applyFont="1" applyBorder="1" applyAlignment="1">
      <alignment horizontal="left"/>
    </xf>
    <xf numFmtId="0" fontId="2" fillId="0" borderId="2" xfId="18" applyFont="1" applyBorder="1" applyAlignment="1">
      <alignment horizontal="center"/>
    </xf>
    <xf numFmtId="0" fontId="2" fillId="0" borderId="2" xfId="18" applyFont="1" applyBorder="1" applyAlignment="1">
      <alignment horizontal="center" vertical="center"/>
    </xf>
    <xf numFmtId="178" fontId="2" fillId="0" borderId="2" xfId="18" applyNumberFormat="1" applyFont="1" applyBorder="1" applyAlignment="1">
      <alignment horizontal="center" vertical="center"/>
    </xf>
    <xf numFmtId="177" fontId="13" fillId="6" borderId="2" xfId="0" applyNumberFormat="1" applyFont="1" applyFill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2" fillId="0" borderId="4" xfId="18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1" fillId="4" borderId="7" xfId="0" applyFont="1" applyFill="1" applyBorder="1" applyAlignment="1">
      <alignment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9" fontId="4" fillId="5" borderId="2" xfId="0" applyNumberFormat="1" applyFont="1" applyFill="1" applyBorder="1"/>
    <xf numFmtId="9" fontId="4" fillId="5" borderId="1" xfId="0" applyNumberFormat="1" applyFont="1" applyFill="1" applyBorder="1" applyAlignment="1">
      <alignment horizontal="right"/>
    </xf>
    <xf numFmtId="9" fontId="4" fillId="5" borderId="5" xfId="0" applyNumberFormat="1" applyFont="1" applyFill="1" applyBorder="1" applyAlignment="1">
      <alignment horizontal="right"/>
    </xf>
    <xf numFmtId="9" fontId="4" fillId="5" borderId="6" xfId="0" applyNumberFormat="1" applyFont="1" applyFill="1" applyBorder="1" applyAlignment="1">
      <alignment horizontal="right"/>
    </xf>
    <xf numFmtId="10" fontId="31" fillId="0" borderId="6" xfId="0" applyNumberFormat="1" applyFont="1" applyBorder="1"/>
    <xf numFmtId="180" fontId="2" fillId="0" borderId="2" xfId="18" applyNumberFormat="1" applyFont="1" applyBorder="1"/>
    <xf numFmtId="180" fontId="2" fillId="0" borderId="2" xfId="18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horizontal="right" vertical="center"/>
    </xf>
    <xf numFmtId="8" fontId="2" fillId="0" borderId="2" xfId="18" applyNumberFormat="1" applyFont="1" applyBorder="1"/>
    <xf numFmtId="8" fontId="2" fillId="0" borderId="2" xfId="18" applyNumberFormat="1" applyFont="1" applyBorder="1" applyAlignment="1">
      <alignment horizontal="right" vertical="center"/>
    </xf>
    <xf numFmtId="8" fontId="2" fillId="0" borderId="2" xfId="0" applyNumberFormat="1" applyFont="1" applyBorder="1" applyAlignment="1">
      <alignment horizontal="right" vertical="center"/>
    </xf>
    <xf numFmtId="8" fontId="4" fillId="0" borderId="2" xfId="0" applyNumberFormat="1" applyFont="1" applyBorder="1"/>
    <xf numFmtId="8" fontId="4" fillId="5" borderId="2" xfId="0" applyNumberFormat="1" applyFont="1" applyFill="1" applyBorder="1"/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4" fillId="7" borderId="2" xfId="0" applyFont="1" applyFill="1" applyBorder="1" applyAlignment="1">
      <alignment horizontal="right" vertical="center"/>
    </xf>
    <xf numFmtId="49" fontId="16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0" fontId="30" fillId="7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9" fontId="4" fillId="5" borderId="1" xfId="0" applyNumberFormat="1" applyFont="1" applyFill="1" applyBorder="1" applyAlignment="1">
      <alignment horizontal="right"/>
    </xf>
    <xf numFmtId="9" fontId="4" fillId="5" borderId="5" xfId="0" applyNumberFormat="1" applyFont="1" applyFill="1" applyBorder="1" applyAlignment="1">
      <alignment horizontal="right"/>
    </xf>
    <xf numFmtId="9" fontId="4" fillId="5" borderId="6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9" fillId="6" borderId="2" xfId="0" applyFont="1" applyFill="1" applyBorder="1" applyAlignment="1">
      <alignment horizontal="center" vertical="center"/>
    </xf>
  </cellXfs>
  <cellStyles count="23">
    <cellStyle name="0,0_x000d__x000a_NA_x000d__x000a_" xfId="2" xr:uid="{00000000-0005-0000-0000-000031000000}"/>
    <cellStyle name="Comma 2" xfId="3" xr:uid="{00000000-0005-0000-0000-000032000000}"/>
    <cellStyle name="Normal 2" xfId="4" xr:uid="{00000000-0005-0000-0000-000033000000}"/>
    <cellStyle name="Normal 3" xfId="5" xr:uid="{00000000-0005-0000-0000-000034000000}"/>
    <cellStyle name="Normal_Event Logistic Service RFQ Template_v3" xfId="6" xr:uid="{00000000-0005-0000-0000-000035000000}"/>
    <cellStyle name="標準_Meeting Request（1125 价）" xfId="7" xr:uid="{00000000-0005-0000-0000-000036000000}"/>
    <cellStyle name="差_20131026　杭州無錫2日間見積もり(0929)" xfId="8" xr:uid="{00000000-0005-0000-0000-000037000000}"/>
    <cellStyle name="差_Meeting Request（1125 价）" xfId="9" xr:uid="{00000000-0005-0000-0000-000038000000}"/>
    <cellStyle name="常规" xfId="0" builtinId="0"/>
    <cellStyle name="常规 2" xfId="10" xr:uid="{00000000-0005-0000-0000-000039000000}"/>
    <cellStyle name="常规 2 2 4" xfId="11" xr:uid="{00000000-0005-0000-0000-00003A000000}"/>
    <cellStyle name="常规 2 5" xfId="12" xr:uid="{00000000-0005-0000-0000-00003B000000}"/>
    <cellStyle name="常规 3" xfId="13" xr:uid="{00000000-0005-0000-0000-00003C000000}"/>
    <cellStyle name="常规 3 2" xfId="14" xr:uid="{00000000-0005-0000-0000-00003D000000}"/>
    <cellStyle name="常规 3 3" xfId="15" xr:uid="{00000000-0005-0000-0000-00003E000000}"/>
    <cellStyle name="常规 4" xfId="16" xr:uid="{00000000-0005-0000-0000-00003F000000}"/>
    <cellStyle name="常规 5" xfId="17" xr:uid="{00000000-0005-0000-0000-000040000000}"/>
    <cellStyle name="常规 6" xfId="18" xr:uid="{00000000-0005-0000-0000-000041000000}"/>
    <cellStyle name="好_20131026　杭州無錫2日間見積もり(0929)" xfId="19" xr:uid="{00000000-0005-0000-0000-000042000000}"/>
    <cellStyle name="好_Meeting Request（1125 价）" xfId="20" xr:uid="{00000000-0005-0000-0000-000043000000}"/>
    <cellStyle name="千位分隔" xfId="1" builtinId="3"/>
    <cellStyle name="千位分隔 2" xfId="21" xr:uid="{00000000-0005-0000-0000-000044000000}"/>
    <cellStyle name="样式 1" xfId="22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6"/>
  <sheetViews>
    <sheetView showGridLines="0" tabSelected="1" topLeftCell="B1" zoomScale="86" zoomScaleNormal="86" workbookViewId="0">
      <selection activeCell="Q27" sqref="Q27"/>
    </sheetView>
  </sheetViews>
  <sheetFormatPr baseColWidth="10" defaultColWidth="9" defaultRowHeight="18"/>
  <cols>
    <col min="1" max="1" width="6.33203125" style="6" customWidth="1"/>
    <col min="2" max="2" width="58" style="3" customWidth="1"/>
    <col min="3" max="3" width="61.6640625" style="7" customWidth="1"/>
    <col min="4" max="4" width="8.33203125" style="3" customWidth="1"/>
    <col min="5" max="5" width="5.83203125" style="8" customWidth="1"/>
    <col min="6" max="6" width="6.1640625" style="8" customWidth="1"/>
    <col min="7" max="7" width="12.5" style="8" customWidth="1"/>
    <col min="8" max="8" width="14.6640625" style="9" customWidth="1"/>
    <col min="9" max="9" width="26.83203125" style="3" customWidth="1"/>
    <col min="10" max="10" width="13.6640625" style="3" customWidth="1"/>
    <col min="11" max="11" width="17" style="3" customWidth="1"/>
    <col min="12" max="12" width="47.1640625" style="3" customWidth="1"/>
    <col min="13" max="16" width="9" style="3"/>
    <col min="17" max="17" width="16.1640625" style="3" customWidth="1"/>
    <col min="18" max="16384" width="9" style="3"/>
  </cols>
  <sheetData>
    <row r="2" spans="1:17" s="1" customFormat="1" ht="23">
      <c r="A2" s="74" t="s">
        <v>35</v>
      </c>
      <c r="B2" s="74"/>
      <c r="C2" s="74"/>
      <c r="D2" s="10"/>
      <c r="E2" s="10"/>
      <c r="F2" s="11"/>
      <c r="H2" s="12"/>
    </row>
    <row r="3" spans="1:17" s="1" customFormat="1" ht="38">
      <c r="A3" s="13"/>
      <c r="B3" s="14" t="s">
        <v>0</v>
      </c>
      <c r="C3" s="15" t="s">
        <v>1</v>
      </c>
      <c r="E3" s="80"/>
      <c r="F3" s="80"/>
      <c r="G3" s="80"/>
      <c r="H3" s="81"/>
    </row>
    <row r="4" spans="1:17" s="1" customFormat="1" ht="19">
      <c r="A4" s="16" t="s">
        <v>2</v>
      </c>
      <c r="B4" s="17" t="s">
        <v>3</v>
      </c>
      <c r="C4" s="18" t="s">
        <v>4</v>
      </c>
      <c r="D4" s="2"/>
      <c r="E4" s="80"/>
      <c r="F4" s="80"/>
      <c r="G4" s="80"/>
      <c r="H4" s="81"/>
    </row>
    <row r="5" spans="1:17" s="1" customFormat="1" ht="19">
      <c r="A5" s="19">
        <v>1</v>
      </c>
      <c r="B5" s="20" t="str">
        <f>B11</f>
        <v>产品培训</v>
      </c>
      <c r="C5" s="21">
        <f>H15</f>
        <v>30000</v>
      </c>
      <c r="D5" s="2"/>
      <c r="E5" s="80"/>
      <c r="F5" s="80"/>
      <c r="G5" s="80"/>
      <c r="H5" s="81"/>
    </row>
    <row r="6" spans="1:17" s="1" customFormat="1" ht="19">
      <c r="A6" s="19">
        <v>2</v>
      </c>
      <c r="B6" s="20" t="str">
        <f>B16</f>
        <v>相关文献/指南解读</v>
      </c>
      <c r="C6" s="21">
        <f>H20</f>
        <v>30000</v>
      </c>
      <c r="D6" s="2"/>
      <c r="E6" s="80"/>
      <c r="F6" s="80"/>
      <c r="G6" s="80"/>
      <c r="H6" s="81"/>
    </row>
    <row r="7" spans="1:17" s="1" customFormat="1" ht="19">
      <c r="A7" s="19">
        <v>3</v>
      </c>
      <c r="B7" s="20" t="str">
        <f>B22</f>
        <v>税 Tax</v>
      </c>
      <c r="C7" s="21">
        <f>H23</f>
        <v>3600</v>
      </c>
      <c r="D7" s="2"/>
      <c r="E7" s="80"/>
      <c r="F7" s="80"/>
      <c r="G7" s="80"/>
      <c r="H7" s="81"/>
    </row>
    <row r="8" spans="1:17" s="1" customFormat="1" ht="19">
      <c r="A8" s="22"/>
      <c r="B8" s="23" t="s">
        <v>5</v>
      </c>
      <c r="C8" s="24">
        <f>H26</f>
        <v>55000</v>
      </c>
      <c r="D8" s="2"/>
      <c r="E8" s="80"/>
      <c r="F8" s="80"/>
      <c r="G8" s="80"/>
      <c r="H8" s="81"/>
    </row>
    <row r="9" spans="1:17" s="1" customFormat="1" ht="38.5" customHeight="1">
      <c r="A9" s="13"/>
      <c r="B9" s="25" t="s">
        <v>6</v>
      </c>
      <c r="C9" s="26"/>
      <c r="D9" s="2"/>
      <c r="E9" s="11"/>
      <c r="F9" s="11"/>
      <c r="H9" s="12"/>
    </row>
    <row r="10" spans="1:17" s="1" customFormat="1" ht="36">
      <c r="A10" s="27" t="s">
        <v>7</v>
      </c>
      <c r="B10" s="28" t="s">
        <v>8</v>
      </c>
      <c r="C10" s="28"/>
      <c r="D10" s="29" t="s">
        <v>9</v>
      </c>
      <c r="E10" s="29" t="s">
        <v>10</v>
      </c>
      <c r="F10" s="30" t="s">
        <v>11</v>
      </c>
      <c r="G10" s="30" t="s">
        <v>12</v>
      </c>
      <c r="H10" s="31" t="s">
        <v>13</v>
      </c>
      <c r="J10" s="27" t="s">
        <v>7</v>
      </c>
      <c r="K10" s="54" t="s">
        <v>8</v>
      </c>
      <c r="L10" s="54"/>
      <c r="M10" s="29" t="s">
        <v>9</v>
      </c>
      <c r="N10" s="29" t="s">
        <v>10</v>
      </c>
      <c r="O10" s="30" t="s">
        <v>11</v>
      </c>
      <c r="P10" s="30" t="s">
        <v>12</v>
      </c>
      <c r="Q10" s="55" t="s">
        <v>13</v>
      </c>
    </row>
    <row r="11" spans="1:17" s="1" customFormat="1">
      <c r="A11" s="32">
        <v>1</v>
      </c>
      <c r="B11" s="33" t="s">
        <v>30</v>
      </c>
      <c r="C11" s="33"/>
      <c r="D11" s="33"/>
      <c r="E11" s="34"/>
      <c r="F11" s="35"/>
      <c r="G11" s="35"/>
      <c r="H11" s="36"/>
      <c r="J11" s="56" t="s">
        <v>36</v>
      </c>
      <c r="K11" s="33" t="s">
        <v>30</v>
      </c>
      <c r="L11" s="33"/>
      <c r="M11" s="57"/>
      <c r="N11" s="58"/>
      <c r="O11" s="59"/>
      <c r="P11" s="59"/>
      <c r="Q11" s="60"/>
    </row>
    <row r="12" spans="1:17" s="1" customFormat="1">
      <c r="A12" s="40" t="s">
        <v>14</v>
      </c>
      <c r="B12" s="48" t="s">
        <v>18</v>
      </c>
      <c r="C12" s="41" t="s">
        <v>19</v>
      </c>
      <c r="D12" s="42" t="s">
        <v>15</v>
      </c>
      <c r="E12" s="43">
        <v>1</v>
      </c>
      <c r="F12" s="44">
        <v>1</v>
      </c>
      <c r="G12" s="44">
        <v>2000</v>
      </c>
      <c r="H12" s="68">
        <f>F12*E12*G12</f>
        <v>2000</v>
      </c>
      <c r="J12" s="40" t="s">
        <v>14</v>
      </c>
      <c r="K12" s="48" t="s">
        <v>18</v>
      </c>
      <c r="L12" s="41" t="s">
        <v>19</v>
      </c>
      <c r="M12" s="42" t="s">
        <v>15</v>
      </c>
      <c r="N12" s="43">
        <v>1</v>
      </c>
      <c r="O12" s="44">
        <v>1</v>
      </c>
      <c r="P12" s="44">
        <v>0</v>
      </c>
      <c r="Q12" s="68">
        <f>O12*N12*P12</f>
        <v>0</v>
      </c>
    </row>
    <row r="13" spans="1:17" s="1" customFormat="1" ht="38">
      <c r="A13" s="49" t="s">
        <v>24</v>
      </c>
      <c r="B13" s="50" t="s">
        <v>26</v>
      </c>
      <c r="C13" s="51" t="s">
        <v>27</v>
      </c>
      <c r="D13" s="52" t="s">
        <v>17</v>
      </c>
      <c r="E13" s="52">
        <v>1</v>
      </c>
      <c r="F13" s="53">
        <v>35</v>
      </c>
      <c r="G13" s="53">
        <v>700</v>
      </c>
      <c r="H13" s="69">
        <f>G13*F13*E13</f>
        <v>24500</v>
      </c>
      <c r="J13" s="40" t="s">
        <v>24</v>
      </c>
      <c r="K13" s="50" t="s">
        <v>26</v>
      </c>
      <c r="L13" s="51" t="s">
        <v>27</v>
      </c>
      <c r="M13" s="52" t="s">
        <v>17</v>
      </c>
      <c r="N13" s="52">
        <v>1</v>
      </c>
      <c r="O13" s="53">
        <v>30</v>
      </c>
      <c r="P13" s="53">
        <v>100</v>
      </c>
      <c r="Q13" s="69">
        <f>O13*N13*P13</f>
        <v>3000</v>
      </c>
    </row>
    <row r="14" spans="1:17" s="1" customFormat="1" ht="38">
      <c r="A14" s="49" t="s">
        <v>25</v>
      </c>
      <c r="B14" s="50" t="s">
        <v>28</v>
      </c>
      <c r="C14" s="51" t="s">
        <v>29</v>
      </c>
      <c r="D14" s="52" t="s">
        <v>17</v>
      </c>
      <c r="E14" s="52">
        <v>1</v>
      </c>
      <c r="F14" s="53">
        <v>35</v>
      </c>
      <c r="G14" s="53">
        <v>100</v>
      </c>
      <c r="H14" s="70">
        <f>G14*F14*E14</f>
        <v>3500</v>
      </c>
      <c r="J14" s="40" t="s">
        <v>25</v>
      </c>
      <c r="K14" s="50" t="s">
        <v>28</v>
      </c>
      <c r="L14" s="51" t="s">
        <v>29</v>
      </c>
      <c r="M14" s="52" t="s">
        <v>17</v>
      </c>
      <c r="N14" s="52">
        <v>1</v>
      </c>
      <c r="O14" s="53">
        <v>30</v>
      </c>
      <c r="P14" s="53">
        <v>50</v>
      </c>
      <c r="Q14" s="70">
        <f>P14*O14*N14</f>
        <v>1500</v>
      </c>
    </row>
    <row r="15" spans="1:17" s="1" customFormat="1">
      <c r="A15" s="75" t="s">
        <v>16</v>
      </c>
      <c r="B15" s="76"/>
      <c r="C15" s="76"/>
      <c r="D15" s="76"/>
      <c r="E15" s="76"/>
      <c r="F15" s="76"/>
      <c r="G15" s="77"/>
      <c r="H15" s="37">
        <f>SUM(H12:H14)</f>
        <v>30000</v>
      </c>
      <c r="J15" s="90" t="s">
        <v>16</v>
      </c>
      <c r="K15" s="91"/>
      <c r="L15" s="91"/>
      <c r="M15" s="91"/>
      <c r="N15" s="91"/>
      <c r="O15" s="91"/>
      <c r="P15" s="92"/>
      <c r="Q15" s="71">
        <f>SUM(Q13:Q14)</f>
        <v>4500</v>
      </c>
    </row>
    <row r="16" spans="1:17" s="1" customFormat="1">
      <c r="A16" s="32">
        <v>2</v>
      </c>
      <c r="B16" s="33" t="s">
        <v>31</v>
      </c>
      <c r="C16" s="33"/>
      <c r="D16" s="33"/>
      <c r="E16" s="34"/>
      <c r="F16" s="35"/>
      <c r="G16" s="35"/>
      <c r="H16" s="36"/>
      <c r="J16" s="56" t="s">
        <v>36</v>
      </c>
      <c r="K16" s="33" t="s">
        <v>31</v>
      </c>
      <c r="L16" s="33"/>
      <c r="M16" s="57"/>
      <c r="N16" s="58"/>
      <c r="O16" s="59"/>
      <c r="P16" s="59"/>
      <c r="Q16" s="60"/>
    </row>
    <row r="17" spans="1:17" s="2" customFormat="1" ht="19">
      <c r="A17" s="38" t="s">
        <v>32</v>
      </c>
      <c r="B17" s="48" t="s">
        <v>18</v>
      </c>
      <c r="C17" s="41" t="s">
        <v>19</v>
      </c>
      <c r="D17" s="42" t="s">
        <v>15</v>
      </c>
      <c r="E17" s="43">
        <v>1</v>
      </c>
      <c r="F17" s="44">
        <v>1</v>
      </c>
      <c r="G17" s="44">
        <v>2000</v>
      </c>
      <c r="H17" s="65">
        <f>F17*E17*G17</f>
        <v>2000</v>
      </c>
      <c r="J17" s="40" t="s">
        <v>14</v>
      </c>
      <c r="K17" s="48" t="s">
        <v>18</v>
      </c>
      <c r="L17" s="41" t="s">
        <v>19</v>
      </c>
      <c r="M17" s="42" t="s">
        <v>15</v>
      </c>
      <c r="N17" s="43">
        <v>1</v>
      </c>
      <c r="O17" s="44">
        <v>1</v>
      </c>
      <c r="P17" s="44">
        <v>0</v>
      </c>
      <c r="Q17" s="65">
        <f>O17*N17*P17</f>
        <v>0</v>
      </c>
    </row>
    <row r="18" spans="1:17" s="1" customFormat="1" ht="38">
      <c r="A18" s="39" t="s">
        <v>33</v>
      </c>
      <c r="B18" s="50" t="s">
        <v>26</v>
      </c>
      <c r="C18" s="51" t="s">
        <v>27</v>
      </c>
      <c r="D18" s="52" t="s">
        <v>17</v>
      </c>
      <c r="E18" s="52">
        <v>1</v>
      </c>
      <c r="F18" s="53">
        <v>35</v>
      </c>
      <c r="G18" s="53">
        <v>700</v>
      </c>
      <c r="H18" s="66">
        <f>G18*F18*E18</f>
        <v>24500</v>
      </c>
      <c r="J18" s="40" t="s">
        <v>24</v>
      </c>
      <c r="K18" s="50" t="s">
        <v>26</v>
      </c>
      <c r="L18" s="51" t="s">
        <v>27</v>
      </c>
      <c r="M18" s="52" t="s">
        <v>17</v>
      </c>
      <c r="N18" s="52">
        <v>1</v>
      </c>
      <c r="O18" s="53">
        <v>30</v>
      </c>
      <c r="P18" s="53">
        <v>100</v>
      </c>
      <c r="Q18" s="66">
        <f>O18*N18*P18</f>
        <v>3000</v>
      </c>
    </row>
    <row r="19" spans="1:17" s="1" customFormat="1" ht="37" customHeight="1">
      <c r="A19" s="39" t="s">
        <v>34</v>
      </c>
      <c r="B19" s="50" t="s">
        <v>28</v>
      </c>
      <c r="C19" s="73" t="s">
        <v>29</v>
      </c>
      <c r="D19" s="52" t="s">
        <v>17</v>
      </c>
      <c r="E19" s="52">
        <v>1</v>
      </c>
      <c r="F19" s="53">
        <v>35</v>
      </c>
      <c r="G19" s="53">
        <v>100</v>
      </c>
      <c r="H19" s="67">
        <f>G19*F19*E19</f>
        <v>3500</v>
      </c>
      <c r="J19" s="40" t="s">
        <v>25</v>
      </c>
      <c r="K19" s="50" t="s">
        <v>28</v>
      </c>
      <c r="L19" s="51" t="s">
        <v>29</v>
      </c>
      <c r="M19" s="52" t="s">
        <v>17</v>
      </c>
      <c r="N19" s="52">
        <v>1</v>
      </c>
      <c r="O19" s="53">
        <v>30</v>
      </c>
      <c r="P19" s="53">
        <v>50</v>
      </c>
      <c r="Q19" s="67">
        <f>P19*O19*N19</f>
        <v>1500</v>
      </c>
    </row>
    <row r="20" spans="1:17" s="1" customFormat="1" ht="17" customHeight="1">
      <c r="A20" s="75" t="s">
        <v>16</v>
      </c>
      <c r="B20" s="76"/>
      <c r="C20" s="76"/>
      <c r="D20" s="76"/>
      <c r="E20" s="76"/>
      <c r="F20" s="76"/>
      <c r="G20" s="77"/>
      <c r="H20" s="37">
        <f>SUM(H17:H19)</f>
        <v>30000</v>
      </c>
      <c r="J20" s="90" t="s">
        <v>16</v>
      </c>
      <c r="K20" s="91"/>
      <c r="L20" s="91"/>
      <c r="M20" s="91"/>
      <c r="N20" s="91"/>
      <c r="O20" s="91"/>
      <c r="P20" s="92"/>
      <c r="Q20" s="37">
        <f>SUM(Q18:Q19)</f>
        <v>4500</v>
      </c>
    </row>
    <row r="21" spans="1:17" s="1" customFormat="1">
      <c r="A21" s="82" t="s">
        <v>20</v>
      </c>
      <c r="B21" s="82"/>
      <c r="C21" s="82"/>
      <c r="D21" s="82"/>
      <c r="E21" s="82"/>
      <c r="F21" s="82"/>
      <c r="G21" s="82"/>
      <c r="H21" s="37">
        <f>H20+H15</f>
        <v>60000</v>
      </c>
      <c r="J21" s="93" t="s">
        <v>37</v>
      </c>
      <c r="K21" s="94"/>
      <c r="L21" s="94"/>
      <c r="M21" s="94"/>
      <c r="N21" s="94"/>
      <c r="O21" s="94"/>
      <c r="P21" s="95"/>
      <c r="Q21" s="72">
        <f>Q15+Q20</f>
        <v>9000</v>
      </c>
    </row>
    <row r="22" spans="1:17" s="1" customFormat="1">
      <c r="A22" s="32">
        <v>3</v>
      </c>
      <c r="B22" s="33" t="s">
        <v>21</v>
      </c>
      <c r="C22" s="83">
        <v>0.06</v>
      </c>
      <c r="D22" s="84"/>
      <c r="E22" s="84"/>
      <c r="F22" s="84"/>
      <c r="G22" s="85"/>
      <c r="H22" s="36"/>
      <c r="J22" s="61"/>
      <c r="K22" s="62"/>
      <c r="L22" s="62"/>
      <c r="M22" s="62"/>
      <c r="N22" s="62"/>
      <c r="O22" s="62"/>
      <c r="P22" s="63" t="s">
        <v>38</v>
      </c>
      <c r="Q22" s="72">
        <f>H26/1.06</f>
        <v>51886.792452830188</v>
      </c>
    </row>
    <row r="23" spans="1:17" s="1" customFormat="1">
      <c r="A23" s="82" t="s">
        <v>16</v>
      </c>
      <c r="B23" s="82"/>
      <c r="C23" s="82"/>
      <c r="D23" s="82"/>
      <c r="E23" s="82"/>
      <c r="F23" s="82"/>
      <c r="G23" s="82"/>
      <c r="H23" s="37">
        <f>H21*0.06</f>
        <v>3600</v>
      </c>
      <c r="J23" s="96" t="s">
        <v>39</v>
      </c>
      <c r="K23" s="96"/>
      <c r="L23" s="96"/>
      <c r="M23" s="96"/>
      <c r="N23" s="96"/>
      <c r="O23" s="96"/>
      <c r="P23" s="96"/>
      <c r="Q23" s="71">
        <f>Q22-Q21</f>
        <v>42886.792452830188</v>
      </c>
    </row>
    <row r="24" spans="1:17" s="4" customFormat="1">
      <c r="A24" s="86"/>
      <c r="B24" s="87"/>
      <c r="C24" s="87"/>
      <c r="D24" s="87"/>
      <c r="E24" s="87"/>
      <c r="F24" s="87"/>
      <c r="G24" s="88"/>
      <c r="H24" s="45"/>
      <c r="J24" s="97"/>
      <c r="K24" s="97"/>
      <c r="L24" s="97"/>
      <c r="M24" s="97"/>
      <c r="N24" s="97"/>
      <c r="O24" s="97"/>
      <c r="P24" s="97"/>
      <c r="Q24" s="97"/>
    </row>
    <row r="25" spans="1:17" s="1" customFormat="1">
      <c r="A25" s="78" t="s">
        <v>22</v>
      </c>
      <c r="B25" s="78"/>
      <c r="C25" s="78"/>
      <c r="D25" s="78"/>
      <c r="E25" s="78"/>
      <c r="F25" s="78"/>
      <c r="G25" s="78"/>
      <c r="H25" s="46">
        <f>H21+H23</f>
        <v>63600</v>
      </c>
      <c r="J25" s="89" t="s">
        <v>41</v>
      </c>
      <c r="K25" s="89"/>
      <c r="L25" s="89"/>
      <c r="M25" s="89"/>
      <c r="N25" s="89"/>
      <c r="O25" s="89"/>
      <c r="P25" s="89"/>
      <c r="Q25" s="64">
        <f>Q23/Q22</f>
        <v>0.82654545454545458</v>
      </c>
    </row>
    <row r="26" spans="1:17" s="5" customFormat="1" ht="23">
      <c r="A26" s="79" t="s">
        <v>23</v>
      </c>
      <c r="B26" s="79"/>
      <c r="C26" s="79"/>
      <c r="D26" s="79"/>
      <c r="E26" s="79"/>
      <c r="F26" s="79"/>
      <c r="G26" s="79"/>
      <c r="H26" s="47">
        <v>55000</v>
      </c>
      <c r="J26" s="89" t="s">
        <v>40</v>
      </c>
      <c r="K26" s="89"/>
      <c r="L26" s="89"/>
      <c r="M26" s="89"/>
      <c r="N26" s="89"/>
      <c r="O26" s="89"/>
      <c r="P26" s="89"/>
      <c r="Q26" s="64">
        <f>(H26-Q21)/H26</f>
        <v>0.83636363636363631</v>
      </c>
    </row>
  </sheetData>
  <mergeCells count="17">
    <mergeCell ref="J26:P26"/>
    <mergeCell ref="J25:P25"/>
    <mergeCell ref="J15:P15"/>
    <mergeCell ref="J20:P20"/>
    <mergeCell ref="J21:P21"/>
    <mergeCell ref="J23:P23"/>
    <mergeCell ref="J24:Q24"/>
    <mergeCell ref="A2:C2"/>
    <mergeCell ref="A15:G15"/>
    <mergeCell ref="A20:G20"/>
    <mergeCell ref="A25:G25"/>
    <mergeCell ref="A26:G26"/>
    <mergeCell ref="E3:H8"/>
    <mergeCell ref="A21:G21"/>
    <mergeCell ref="C22:G22"/>
    <mergeCell ref="A23:G23"/>
    <mergeCell ref="A24:G24"/>
  </mergeCells>
  <phoneticPr fontId="27" type="noConversion"/>
  <pageMargins left="0.7" right="0.7" top="0.75" bottom="0.75" header="0.3" footer="0.3"/>
  <pageSetup paperSize="9" orientation="landscape"/>
  <ignoredErrors>
    <ignoredError sqref="J16 J11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User</cp:lastModifiedBy>
  <cp:lastPrinted>2021-10-25T02:19:00Z</cp:lastPrinted>
  <dcterms:created xsi:type="dcterms:W3CDTF">2014-02-12T08:04:00Z</dcterms:created>
  <dcterms:modified xsi:type="dcterms:W3CDTF">2024-10-09T06:21:29Z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66B9649CC5CA4FF5B7518DE15964BB9F_13</vt:lpwstr>
  </property>
  <property fmtid="{D5CDD505-2E9C-101B-9397-08002B2CF9AE}" pid="10" name="KSOProductBuildVer">
    <vt:lpwstr>2052-12.1.0.15712</vt:lpwstr>
  </property>
</Properties>
</file>