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报价单" sheetId="5" r:id="rId1"/>
  </sheets>
  <calcPr calcId="144525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2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2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2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M12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N12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O12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<sst xmlns="http://schemas.openxmlformats.org/spreadsheetml/2006/main" count="152" uniqueCount="57">
  <si>
    <t>2024金纳多微循环领域检索项目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</si>
  <si>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</si>
  <si>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</si>
  <si>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</si>
  <si>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</si>
  <si>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</si>
  <si>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1</t>
  </si>
  <si>
    <t>2</t>
  </si>
  <si>
    <t>3</t>
  </si>
  <si>
    <t>4</t>
  </si>
  <si>
    <t>总计 Total</t>
  </si>
  <si>
    <t>最终优惠金额</t>
  </si>
  <si>
    <t>报价单明细表 Quotation Breakdown</t>
  </si>
  <si>
    <t>预估GP表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</si>
  <si>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</si>
  <si>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</si>
  <si>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</si>
  <si>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</si>
  <si>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</si>
  <si>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</si>
  <si>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</si>
  <si>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微循环基础研究检索</t>
  </si>
  <si>
    <t>1-1</t>
  </si>
  <si>
    <t>中文原文下载</t>
  </si>
  <si>
    <t>根据检索的文献进行中文原文下载（预估10篇，最终按实际结算）</t>
  </si>
  <si>
    <t>篇</t>
  </si>
  <si>
    <t>1-2</t>
  </si>
  <si>
    <t>英文原文下载</t>
  </si>
  <si>
    <t>根据检索的文献进行英文原文下载（预估10篇，最终按实际结算）</t>
  </si>
  <si>
    <t>1-3</t>
  </si>
  <si>
    <t>主题检索</t>
  </si>
  <si>
    <t>根据主题词对相关文献进行检索、阅读、汇总</t>
  </si>
  <si>
    <t>个</t>
  </si>
  <si>
    <t>1-4</t>
  </si>
  <si>
    <t>医学经理</t>
  </si>
  <si>
    <t>查询梳理文献，梳理支持文件（标题、摘要），根据已下载的文献整理，word/excel形式交付</t>
  </si>
  <si>
    <t>工时</t>
  </si>
  <si>
    <t>Total：</t>
  </si>
  <si>
    <t>微循环相关药物机制及临床检索</t>
  </si>
  <si>
    <t>2-1</t>
  </si>
  <si>
    <t>2-2</t>
  </si>
  <si>
    <t>2-3</t>
  </si>
  <si>
    <t>2-4</t>
  </si>
  <si>
    <t>国内现有银杏叶制剂梳理检索</t>
  </si>
  <si>
    <t>3-1</t>
  </si>
  <si>
    <t>3-2</t>
  </si>
  <si>
    <t>3-3</t>
  </si>
  <si>
    <t>3-4</t>
  </si>
  <si>
    <t>税 Tax</t>
  </si>
  <si>
    <t>预估成本总计：</t>
  </si>
  <si>
    <t>不含税项目金额：</t>
  </si>
  <si>
    <t>利润：</t>
  </si>
  <si>
    <t>Total Amount</t>
  </si>
  <si>
    <t>预估GP毛利率：</t>
  </si>
  <si>
    <t>优惠价：</t>
  </si>
  <si>
    <t>优惠价含税金额</t>
  </si>
  <si>
    <t>不含税优惠价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</si>
</sst>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0_);\(0\)"/>
    <numFmt numFmtId="179" formatCode="#,##0.00_ "/>
    <numFmt numFmtId="180" formatCode="0.00_ "/>
  </numFmts>
  <fonts count="44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2"/>
      <color rgb="FFFF0000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176" fontId="0" fillId="0" borderId="0" applyFont="0" applyFill="0" applyBorder="0" applyAlignment="0" applyProtection="0"/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9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3" fillId="0" borderId="0"/>
    <xf numFmtId="43" fontId="34" fillId="0" borderId="0" applyFont="0" applyFill="0" applyBorder="0" applyAlignment="0" applyProtection="0"/>
    <xf numFmtId="0" fontId="34" fillId="0" borderId="0"/>
    <xf numFmtId="0" fontId="35" fillId="0" borderId="0"/>
    <xf numFmtId="0" fontId="36" fillId="0" borderId="0">
      <alignment vertical="top"/>
    </xf>
    <xf numFmtId="0" fontId="35" fillId="0" borderId="0">
      <alignment vertical="top"/>
    </xf>
    <xf numFmtId="0" fontId="37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5" fillId="0" borderId="0">
      <alignment vertical="top"/>
    </xf>
    <xf numFmtId="0" fontId="35" fillId="0" borderId="0"/>
    <xf numFmtId="0" fontId="40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0">
      <alignment vertical="top"/>
    </xf>
  </cellStyleXfs>
  <cellXfs count="70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177" fontId="1" fillId="0" borderId="0" xfId="0" applyNumberFormat="1" applyFont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49" fontId="1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176" fontId="7" fillId="0" borderId="2" xfId="1" applyFont="1" applyBorder="1" applyAlignment="1"/>
    <xf numFmtId="0" fontId="8" fillId="0" borderId="0" xfId="0" applyFont="1" applyAlignment="1">
      <alignment horizontal="center" wrapText="1"/>
    </xf>
    <xf numFmtId="177" fontId="8" fillId="0" borderId="0" xfId="0" applyNumberFormat="1" applyFont="1" applyAlignment="1">
      <alignment horizont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178" fontId="9" fillId="4" borderId="3" xfId="0" applyNumberFormat="1" applyFont="1" applyFill="1" applyBorder="1" applyAlignment="1">
      <alignment horizontal="center" vertical="center" wrapText="1"/>
    </xf>
    <xf numFmtId="177" fontId="5" fillId="4" borderId="3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6" fillId="5" borderId="2" xfId="0" applyNumberFormat="1" applyFont="1" applyFill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177" fontId="6" fillId="0" borderId="2" xfId="0" applyNumberFormat="1" applyFont="1" applyBorder="1"/>
    <xf numFmtId="0" fontId="6" fillId="5" borderId="2" xfId="0" applyFont="1" applyFill="1" applyBorder="1" applyAlignment="1">
      <alignment horizontal="center" vertical="center"/>
    </xf>
    <xf numFmtId="9" fontId="6" fillId="5" borderId="1" xfId="0" applyNumberFormat="1" applyFont="1" applyFill="1" applyBorder="1" applyAlignment="1">
      <alignment horizontal="center"/>
    </xf>
    <xf numFmtId="9" fontId="6" fillId="5" borderId="5" xfId="0" applyNumberFormat="1" applyFont="1" applyFill="1" applyBorder="1" applyAlignment="1">
      <alignment horizontal="center"/>
    </xf>
    <xf numFmtId="9" fontId="6" fillId="5" borderId="6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10" fillId="6" borderId="2" xfId="0" applyFont="1" applyFill="1" applyBorder="1" applyAlignment="1">
      <alignment horizontal="center" vertical="center"/>
    </xf>
    <xf numFmtId="177" fontId="10" fillId="6" borderId="2" xfId="0" applyNumberFormat="1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177" fontId="12" fillId="0" borderId="6" xfId="0" applyNumberFormat="1" applyFont="1" applyBorder="1"/>
    <xf numFmtId="49" fontId="7" fillId="8" borderId="0" xfId="0" applyNumberFormat="1" applyFont="1" applyFill="1" applyAlignment="1">
      <alignment horizontal="right"/>
    </xf>
    <xf numFmtId="0" fontId="7" fillId="8" borderId="0" xfId="0" applyFont="1" applyFill="1" applyAlignment="1">
      <alignment horizontal="right" vertical="center"/>
    </xf>
    <xf numFmtId="177" fontId="6" fillId="8" borderId="0" xfId="0" applyNumberFormat="1" applyFont="1" applyFill="1"/>
    <xf numFmtId="9" fontId="6" fillId="5" borderId="1" xfId="0" applyNumberFormat="1" applyFont="1" applyFill="1" applyBorder="1" applyAlignment="1">
      <alignment horizontal="right"/>
    </xf>
    <xf numFmtId="9" fontId="6" fillId="5" borderId="5" xfId="0" applyNumberFormat="1" applyFont="1" applyFill="1" applyBorder="1" applyAlignment="1">
      <alignment horizontal="right"/>
    </xf>
    <xf numFmtId="9" fontId="6" fillId="5" borderId="6" xfId="0" applyNumberFormat="1" applyFont="1" applyFill="1" applyBorder="1" applyAlignment="1">
      <alignment horizontal="right"/>
    </xf>
    <xf numFmtId="0" fontId="11" fillId="7" borderId="2" xfId="0" applyFont="1" applyFill="1" applyBorder="1" applyAlignment="1">
      <alignment horizontal="right" vertical="center"/>
    </xf>
    <xf numFmtId="178" fontId="5" fillId="4" borderId="3" xfId="0" applyNumberFormat="1" applyFont="1" applyFill="1" applyBorder="1" applyAlignment="1">
      <alignment vertical="center" wrapText="1"/>
    </xf>
    <xf numFmtId="179" fontId="6" fillId="5" borderId="2" xfId="0" applyNumberFormat="1" applyFont="1" applyFill="1" applyBorder="1"/>
    <xf numFmtId="179" fontId="1" fillId="0" borderId="2" xfId="0" applyNumberFormat="1" applyFont="1" applyBorder="1" applyAlignment="1">
      <alignment vertical="center"/>
    </xf>
    <xf numFmtId="180" fontId="6" fillId="0" borderId="2" xfId="0" applyNumberFormat="1" applyFont="1" applyBorder="1"/>
    <xf numFmtId="10" fontId="12" fillId="0" borderId="6" xfId="0" applyNumberFormat="1" applyFont="1" applyBorder="1"/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好_20131026　杭州無錫2日間見積もり(0929)" xfId="65"/>
    <cellStyle name="好_Meeting Request（1125 价）" xfId="66"/>
    <cellStyle name="千位分隔 2" xfId="67"/>
    <cellStyle name="样式 1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8"/>
  <sheetViews>
    <sheetView showGridLines="0" tabSelected="1" zoomScale="70" zoomScaleNormal="70" topLeftCell="C16" workbookViewId="0">
      <selection activeCell="L40" sqref="L40"/>
    </sheetView>
  </sheetViews>
  <sheetFormatPr defaultColWidth="9" defaultRowHeight="17.25"/>
  <cols>
    <col min="1" max="1" width="6.33333333333333" style="1" customWidth="1"/>
    <col min="2" max="2" width="49.1666666666667" style="2" customWidth="1"/>
    <col min="3" max="3" width="61.6666666666667" style="3" customWidth="1"/>
    <col min="4" max="4" width="8.33333333333333" style="2" customWidth="1"/>
    <col min="5" max="5" width="5.83333333333333" style="4" customWidth="1"/>
    <col min="6" max="6" width="6.16666666666667" style="4" customWidth="1"/>
    <col min="7" max="7" width="6.33333333333333" style="4" customWidth="1"/>
    <col min="8" max="8" width="14.6666666666667" style="5" customWidth="1"/>
    <col min="9" max="9" width="26.8333333333333" style="2" customWidth="1"/>
    <col min="10" max="10" width="13.6666666666667" style="2" customWidth="1"/>
    <col min="11" max="11" width="17" style="2" customWidth="1"/>
    <col min="12" max="12" width="65.6666666666667" style="2" customWidth="1"/>
    <col min="13" max="16" width="9" style="2"/>
    <col min="17" max="17" width="12.4166666666667" style="2"/>
    <col min="18" max="16384" width="9" style="2"/>
  </cols>
  <sheetData>
    <row r="2" ht="22.5" spans="1:7">
      <c r="A2" s="6" t="s">
        <v>0</v>
      </c>
      <c r="B2" s="6"/>
      <c r="C2" s="6"/>
      <c r="D2" s="7"/>
      <c r="E2" s="7"/>
      <c r="G2" s="2"/>
    </row>
    <row r="3" ht="34.5" spans="1:8">
      <c r="A3" s="8"/>
      <c r="B3" s="9" t="s">
        <v>1</v>
      </c>
      <c r="C3" s="10" t="s">
        <v>2</v>
      </c>
      <c r="E3" s="11"/>
      <c r="F3" s="11"/>
      <c r="G3" s="11"/>
      <c r="H3" s="12"/>
    </row>
    <row r="4" ht="18" spans="1:8">
      <c r="A4" s="13" t="s">
        <v>3</v>
      </c>
      <c r="B4" s="14" t="s">
        <v>4</v>
      </c>
      <c r="C4" s="15" t="s">
        <v>5</v>
      </c>
      <c r="D4" s="16"/>
      <c r="E4" s="11"/>
      <c r="F4" s="11"/>
      <c r="G4" s="11"/>
      <c r="H4" s="12"/>
    </row>
    <row r="5" spans="1:8">
      <c r="A5" s="17" t="s">
        <v>6</v>
      </c>
      <c r="B5" s="18" t="str">
        <f>B13</f>
        <v>微循环基础研究检索</v>
      </c>
      <c r="C5" s="19">
        <f>H18</f>
        <v>14000</v>
      </c>
      <c r="D5" s="16"/>
      <c r="E5" s="11"/>
      <c r="F5" s="11"/>
      <c r="G5" s="11"/>
      <c r="H5" s="12"/>
    </row>
    <row r="6" spans="1:8">
      <c r="A6" s="17" t="s">
        <v>7</v>
      </c>
      <c r="B6" s="18" t="str">
        <f>B19</f>
        <v>微循环相关药物机制及临床检索</v>
      </c>
      <c r="C6" s="19">
        <f>H24</f>
        <v>14000</v>
      </c>
      <c r="D6" s="16"/>
      <c r="E6" s="11"/>
      <c r="F6" s="11"/>
      <c r="G6" s="11"/>
      <c r="H6" s="12"/>
    </row>
    <row r="7" spans="1:8">
      <c r="A7" s="17" t="s">
        <v>8</v>
      </c>
      <c r="B7" s="18" t="str">
        <f>B25</f>
        <v>国内现有银杏叶制剂梳理检索</v>
      </c>
      <c r="C7" s="19">
        <f>H30</f>
        <v>14000</v>
      </c>
      <c r="D7" s="16"/>
      <c r="E7" s="11"/>
      <c r="F7" s="11"/>
      <c r="G7" s="11"/>
      <c r="H7" s="12"/>
    </row>
    <row r="8" spans="1:8">
      <c r="A8" s="17" t="s">
        <v>9</v>
      </c>
      <c r="B8" s="18" t="str">
        <f>B31</f>
        <v>税 Tax</v>
      </c>
      <c r="C8" s="19">
        <f>H33</f>
        <v>2520</v>
      </c>
      <c r="D8" s="16"/>
      <c r="E8" s="11"/>
      <c r="F8" s="11"/>
      <c r="G8" s="11"/>
      <c r="H8" s="12"/>
    </row>
    <row r="9" ht="18" spans="1:8">
      <c r="A9" s="20"/>
      <c r="B9" s="21" t="s">
        <v>10</v>
      </c>
      <c r="C9" s="22">
        <f>H35</f>
        <v>44520</v>
      </c>
      <c r="D9" s="16"/>
      <c r="E9" s="11"/>
      <c r="F9" s="11"/>
      <c r="G9" s="11"/>
      <c r="H9" s="12"/>
    </row>
    <row r="10" ht="18" spans="1:8">
      <c r="A10" s="23"/>
      <c r="B10" s="24" t="s">
        <v>11</v>
      </c>
      <c r="C10" s="25">
        <v>40000</v>
      </c>
      <c r="D10" s="16"/>
      <c r="E10" s="11"/>
      <c r="F10" s="11"/>
      <c r="G10" s="11"/>
      <c r="H10" s="12"/>
    </row>
    <row r="11" ht="38.5" customHeight="1" spans="1:17">
      <c r="A11" s="26" t="s">
        <v>12</v>
      </c>
      <c r="B11" s="26"/>
      <c r="C11" s="26"/>
      <c r="D11" s="26"/>
      <c r="E11" s="26"/>
      <c r="F11" s="26"/>
      <c r="G11" s="26"/>
      <c r="H11" s="27"/>
      <c r="J11" s="26" t="s">
        <v>13</v>
      </c>
      <c r="K11" s="26"/>
      <c r="L11" s="26"/>
      <c r="M11" s="26"/>
      <c r="N11" s="26"/>
      <c r="O11" s="26"/>
      <c r="P11" s="26"/>
      <c r="Q11" s="26"/>
    </row>
    <row r="12" ht="30" spans="1:17">
      <c r="A12" s="28" t="s">
        <v>14</v>
      </c>
      <c r="B12" s="29" t="s">
        <v>15</v>
      </c>
      <c r="C12" s="29"/>
      <c r="D12" s="30" t="s">
        <v>16</v>
      </c>
      <c r="E12" s="30" t="s">
        <v>17</v>
      </c>
      <c r="F12" s="31" t="s">
        <v>18</v>
      </c>
      <c r="G12" s="31" t="s">
        <v>19</v>
      </c>
      <c r="H12" s="32" t="s">
        <v>20</v>
      </c>
      <c r="J12" s="28" t="s">
        <v>14</v>
      </c>
      <c r="K12" s="29" t="s">
        <v>15</v>
      </c>
      <c r="L12" s="29"/>
      <c r="M12" s="30" t="s">
        <v>16</v>
      </c>
      <c r="N12" s="30" t="s">
        <v>17</v>
      </c>
      <c r="O12" s="31" t="s">
        <v>18</v>
      </c>
      <c r="P12" s="31" t="s">
        <v>19</v>
      </c>
      <c r="Q12" s="65" t="s">
        <v>20</v>
      </c>
    </row>
    <row r="13" ht="18" spans="1:17">
      <c r="A13" s="33" t="s">
        <v>6</v>
      </c>
      <c r="B13" s="34" t="s">
        <v>21</v>
      </c>
      <c r="C13" s="34"/>
      <c r="D13" s="34"/>
      <c r="E13" s="35"/>
      <c r="F13" s="36"/>
      <c r="G13" s="36"/>
      <c r="H13" s="37"/>
      <c r="J13" s="33" t="s">
        <v>6</v>
      </c>
      <c r="K13" s="34" t="s">
        <v>21</v>
      </c>
      <c r="L13" s="34"/>
      <c r="M13" s="34"/>
      <c r="N13" s="35"/>
      <c r="O13" s="36"/>
      <c r="P13" s="36"/>
      <c r="Q13" s="66"/>
    </row>
    <row r="14" ht="26.25" customHeight="1" spans="1:17">
      <c r="A14" s="38" t="s">
        <v>22</v>
      </c>
      <c r="B14" s="39" t="s">
        <v>23</v>
      </c>
      <c r="C14" s="40" t="s">
        <v>24</v>
      </c>
      <c r="D14" s="41" t="s">
        <v>25</v>
      </c>
      <c r="E14" s="41">
        <v>1</v>
      </c>
      <c r="F14" s="42">
        <v>40</v>
      </c>
      <c r="G14" s="42">
        <v>30</v>
      </c>
      <c r="H14" s="43">
        <f>G14*F14*E14</f>
        <v>1200</v>
      </c>
      <c r="J14" s="38" t="s">
        <v>22</v>
      </c>
      <c r="K14" s="39" t="s">
        <v>23</v>
      </c>
      <c r="L14" s="40" t="s">
        <v>24</v>
      </c>
      <c r="M14" s="41" t="s">
        <v>25</v>
      </c>
      <c r="N14" s="41">
        <v>1</v>
      </c>
      <c r="O14" s="42">
        <v>40</v>
      </c>
      <c r="P14" s="42">
        <v>0</v>
      </c>
      <c r="Q14" s="67">
        <f t="shared" ref="Q14:Q16" si="0">P14*O14*N14</f>
        <v>0</v>
      </c>
    </row>
    <row r="15" ht="29.25" customHeight="1" spans="1:17">
      <c r="A15" s="38" t="s">
        <v>26</v>
      </c>
      <c r="B15" s="39" t="s">
        <v>27</v>
      </c>
      <c r="C15" s="44" t="s">
        <v>28</v>
      </c>
      <c r="D15" s="41" t="s">
        <v>25</v>
      </c>
      <c r="E15" s="41">
        <v>1</v>
      </c>
      <c r="F15" s="42">
        <v>10</v>
      </c>
      <c r="G15" s="42">
        <v>30</v>
      </c>
      <c r="H15" s="43">
        <f>G15*F15*E15</f>
        <v>300</v>
      </c>
      <c r="J15" s="38" t="s">
        <v>26</v>
      </c>
      <c r="K15" s="39" t="s">
        <v>27</v>
      </c>
      <c r="L15" s="44" t="s">
        <v>28</v>
      </c>
      <c r="M15" s="41" t="s">
        <v>25</v>
      </c>
      <c r="N15" s="41">
        <v>1</v>
      </c>
      <c r="O15" s="42">
        <v>10</v>
      </c>
      <c r="P15" s="42">
        <v>0</v>
      </c>
      <c r="Q15" s="67">
        <f t="shared" si="0"/>
        <v>0</v>
      </c>
    </row>
    <row r="16" ht="22.5" customHeight="1" spans="1:17">
      <c r="A16" s="38" t="s">
        <v>29</v>
      </c>
      <c r="B16" s="39" t="s">
        <v>30</v>
      </c>
      <c r="C16" s="40" t="s">
        <v>31</v>
      </c>
      <c r="D16" s="41" t="s">
        <v>32</v>
      </c>
      <c r="E16" s="41">
        <v>1</v>
      </c>
      <c r="F16" s="42">
        <v>10</v>
      </c>
      <c r="G16" s="42">
        <v>50</v>
      </c>
      <c r="H16" s="43">
        <f>G16*F16*E16</f>
        <v>500</v>
      </c>
      <c r="J16" s="38" t="s">
        <v>29</v>
      </c>
      <c r="K16" s="39" t="s">
        <v>30</v>
      </c>
      <c r="L16" s="40" t="s">
        <v>31</v>
      </c>
      <c r="M16" s="41" t="s">
        <v>32</v>
      </c>
      <c r="N16" s="41">
        <v>1</v>
      </c>
      <c r="O16" s="42">
        <v>10</v>
      </c>
      <c r="P16" s="42">
        <v>0</v>
      </c>
      <c r="Q16" s="67">
        <f t="shared" si="0"/>
        <v>0</v>
      </c>
    </row>
    <row r="17" ht="37.5" customHeight="1" spans="1:17">
      <c r="A17" s="38" t="s">
        <v>33</v>
      </c>
      <c r="B17" s="39" t="s">
        <v>34</v>
      </c>
      <c r="C17" s="40" t="s">
        <v>35</v>
      </c>
      <c r="D17" s="41" t="s">
        <v>36</v>
      </c>
      <c r="E17" s="41">
        <v>1</v>
      </c>
      <c r="F17" s="42">
        <v>24</v>
      </c>
      <c r="G17" s="42">
        <v>500</v>
      </c>
      <c r="H17" s="43">
        <f>E17*F17*G17</f>
        <v>12000</v>
      </c>
      <c r="J17" s="38" t="s">
        <v>33</v>
      </c>
      <c r="K17" s="39" t="s">
        <v>34</v>
      </c>
      <c r="L17" s="40" t="s">
        <v>35</v>
      </c>
      <c r="M17" s="41" t="s">
        <v>36</v>
      </c>
      <c r="N17" s="41">
        <v>1</v>
      </c>
      <c r="O17" s="42">
        <v>4</v>
      </c>
      <c r="P17" s="42">
        <v>500</v>
      </c>
      <c r="Q17" s="67">
        <f>N17*O17*P17</f>
        <v>2000</v>
      </c>
    </row>
    <row r="18" ht="18" spans="1:17">
      <c r="A18" s="45" t="s">
        <v>37</v>
      </c>
      <c r="B18" s="46"/>
      <c r="C18" s="46"/>
      <c r="D18" s="46"/>
      <c r="E18" s="46"/>
      <c r="F18" s="46"/>
      <c r="G18" s="47"/>
      <c r="H18" s="48">
        <f>SUM(H14:H17)</f>
        <v>14000</v>
      </c>
      <c r="J18" s="45" t="s">
        <v>37</v>
      </c>
      <c r="K18" s="46"/>
      <c r="L18" s="46"/>
      <c r="M18" s="46"/>
      <c r="N18" s="46"/>
      <c r="O18" s="46"/>
      <c r="P18" s="47"/>
      <c r="Q18" s="68">
        <f>SUM(Q14:Q17)</f>
        <v>2000</v>
      </c>
    </row>
    <row r="19" ht="18" spans="1:17">
      <c r="A19" s="33" t="s">
        <v>7</v>
      </c>
      <c r="B19" s="34" t="s">
        <v>38</v>
      </c>
      <c r="C19" s="34"/>
      <c r="D19" s="34"/>
      <c r="E19" s="35"/>
      <c r="F19" s="36"/>
      <c r="G19" s="36"/>
      <c r="H19" s="37"/>
      <c r="J19" s="33" t="s">
        <v>7</v>
      </c>
      <c r="K19" s="34" t="s">
        <v>38</v>
      </c>
      <c r="L19" s="34"/>
      <c r="M19" s="34"/>
      <c r="N19" s="35"/>
      <c r="O19" s="36"/>
      <c r="P19" s="36"/>
      <c r="Q19" s="66"/>
    </row>
    <row r="20" ht="26.25" customHeight="1" spans="1:17">
      <c r="A20" s="38" t="s">
        <v>39</v>
      </c>
      <c r="B20" s="39" t="s">
        <v>23</v>
      </c>
      <c r="C20" s="40" t="s">
        <v>24</v>
      </c>
      <c r="D20" s="41" t="s">
        <v>25</v>
      </c>
      <c r="E20" s="41">
        <v>1</v>
      </c>
      <c r="F20" s="42">
        <v>40</v>
      </c>
      <c r="G20" s="42">
        <v>30</v>
      </c>
      <c r="H20" s="43">
        <f t="shared" ref="H20:H22" si="1">G20*F20*E20</f>
        <v>1200</v>
      </c>
      <c r="J20" s="38" t="s">
        <v>39</v>
      </c>
      <c r="K20" s="39" t="s">
        <v>23</v>
      </c>
      <c r="L20" s="40" t="s">
        <v>24</v>
      </c>
      <c r="M20" s="41" t="s">
        <v>25</v>
      </c>
      <c r="N20" s="41">
        <v>1</v>
      </c>
      <c r="O20" s="42">
        <v>40</v>
      </c>
      <c r="P20" s="42">
        <v>0</v>
      </c>
      <c r="Q20" s="67">
        <f t="shared" ref="Q20:Q22" si="2">P20*O20*N20</f>
        <v>0</v>
      </c>
    </row>
    <row r="21" ht="29.25" customHeight="1" spans="1:17">
      <c r="A21" s="38" t="s">
        <v>40</v>
      </c>
      <c r="B21" s="39" t="s">
        <v>27</v>
      </c>
      <c r="C21" s="44" t="s">
        <v>28</v>
      </c>
      <c r="D21" s="41" t="s">
        <v>25</v>
      </c>
      <c r="E21" s="41">
        <v>1</v>
      </c>
      <c r="F21" s="42">
        <v>10</v>
      </c>
      <c r="G21" s="42">
        <v>30</v>
      </c>
      <c r="H21" s="43">
        <f t="shared" si="1"/>
        <v>300</v>
      </c>
      <c r="J21" s="38" t="s">
        <v>40</v>
      </c>
      <c r="K21" s="39" t="s">
        <v>27</v>
      </c>
      <c r="L21" s="44" t="s">
        <v>28</v>
      </c>
      <c r="M21" s="41" t="s">
        <v>25</v>
      </c>
      <c r="N21" s="41">
        <v>1</v>
      </c>
      <c r="O21" s="42">
        <v>10</v>
      </c>
      <c r="P21" s="42">
        <v>0</v>
      </c>
      <c r="Q21" s="67">
        <f t="shared" si="2"/>
        <v>0</v>
      </c>
    </row>
    <row r="22" ht="22.5" customHeight="1" spans="1:17">
      <c r="A22" s="38" t="s">
        <v>41</v>
      </c>
      <c r="B22" s="39" t="s">
        <v>30</v>
      </c>
      <c r="C22" s="40" t="s">
        <v>31</v>
      </c>
      <c r="D22" s="41" t="s">
        <v>32</v>
      </c>
      <c r="E22" s="41">
        <v>1</v>
      </c>
      <c r="F22" s="42">
        <v>10</v>
      </c>
      <c r="G22" s="42">
        <v>50</v>
      </c>
      <c r="H22" s="43">
        <f t="shared" si="1"/>
        <v>500</v>
      </c>
      <c r="J22" s="38" t="s">
        <v>41</v>
      </c>
      <c r="K22" s="39" t="s">
        <v>30</v>
      </c>
      <c r="L22" s="40" t="s">
        <v>31</v>
      </c>
      <c r="M22" s="41" t="s">
        <v>32</v>
      </c>
      <c r="N22" s="41">
        <v>1</v>
      </c>
      <c r="O22" s="42">
        <v>10</v>
      </c>
      <c r="P22" s="42">
        <v>0</v>
      </c>
      <c r="Q22" s="67">
        <f t="shared" si="2"/>
        <v>0</v>
      </c>
    </row>
    <row r="23" ht="37.5" customHeight="1" spans="1:17">
      <c r="A23" s="38" t="s">
        <v>42</v>
      </c>
      <c r="B23" s="39" t="s">
        <v>34</v>
      </c>
      <c r="C23" s="40" t="s">
        <v>35</v>
      </c>
      <c r="D23" s="41" t="s">
        <v>36</v>
      </c>
      <c r="E23" s="41">
        <v>1</v>
      </c>
      <c r="F23" s="42">
        <v>24</v>
      </c>
      <c r="G23" s="42">
        <v>500</v>
      </c>
      <c r="H23" s="43">
        <f>E23*F23*G23</f>
        <v>12000</v>
      </c>
      <c r="J23" s="38" t="s">
        <v>42</v>
      </c>
      <c r="K23" s="39" t="s">
        <v>34</v>
      </c>
      <c r="L23" s="40" t="s">
        <v>35</v>
      </c>
      <c r="M23" s="41" t="s">
        <v>36</v>
      </c>
      <c r="N23" s="41">
        <v>1</v>
      </c>
      <c r="O23" s="42">
        <v>4</v>
      </c>
      <c r="P23" s="42">
        <v>500</v>
      </c>
      <c r="Q23" s="67">
        <f>N23*O23*P23</f>
        <v>2000</v>
      </c>
    </row>
    <row r="24" ht="18" spans="1:17">
      <c r="A24" s="45" t="s">
        <v>37</v>
      </c>
      <c r="B24" s="46"/>
      <c r="C24" s="46"/>
      <c r="D24" s="46"/>
      <c r="E24" s="46"/>
      <c r="F24" s="46"/>
      <c r="G24" s="47"/>
      <c r="H24" s="48">
        <f>SUM(H20:H23)</f>
        <v>14000</v>
      </c>
      <c r="J24" s="45" t="s">
        <v>37</v>
      </c>
      <c r="K24" s="46"/>
      <c r="L24" s="46"/>
      <c r="M24" s="46"/>
      <c r="N24" s="46"/>
      <c r="O24" s="46"/>
      <c r="P24" s="47"/>
      <c r="Q24" s="68">
        <f>SUM(Q20:Q23)</f>
        <v>2000</v>
      </c>
    </row>
    <row r="25" ht="18" spans="1:17">
      <c r="A25" s="33" t="s">
        <v>8</v>
      </c>
      <c r="B25" s="34" t="s">
        <v>43</v>
      </c>
      <c r="C25" s="34"/>
      <c r="D25" s="34"/>
      <c r="E25" s="35"/>
      <c r="F25" s="36"/>
      <c r="G25" s="36"/>
      <c r="H25" s="37"/>
      <c r="J25" s="33" t="s">
        <v>8</v>
      </c>
      <c r="K25" s="34" t="s">
        <v>43</v>
      </c>
      <c r="L25" s="34"/>
      <c r="M25" s="34"/>
      <c r="N25" s="35"/>
      <c r="O25" s="36"/>
      <c r="P25" s="36"/>
      <c r="Q25" s="66"/>
    </row>
    <row r="26" ht="26.25" customHeight="1" spans="1:17">
      <c r="A26" s="38" t="s">
        <v>44</v>
      </c>
      <c r="B26" s="39" t="s">
        <v>23</v>
      </c>
      <c r="C26" s="40" t="s">
        <v>24</v>
      </c>
      <c r="D26" s="41" t="s">
        <v>25</v>
      </c>
      <c r="E26" s="41">
        <v>1</v>
      </c>
      <c r="F26" s="42">
        <v>40</v>
      </c>
      <c r="G26" s="42">
        <v>30</v>
      </c>
      <c r="H26" s="43">
        <f t="shared" ref="H26:H28" si="3">G26*F26*E26</f>
        <v>1200</v>
      </c>
      <c r="J26" s="38" t="s">
        <v>44</v>
      </c>
      <c r="K26" s="39" t="s">
        <v>23</v>
      </c>
      <c r="L26" s="40" t="s">
        <v>24</v>
      </c>
      <c r="M26" s="41" t="s">
        <v>25</v>
      </c>
      <c r="N26" s="41">
        <v>1</v>
      </c>
      <c r="O26" s="42">
        <v>40</v>
      </c>
      <c r="P26" s="42">
        <v>0</v>
      </c>
      <c r="Q26" s="67">
        <f t="shared" ref="Q26:Q28" si="4">P26*O26*N26</f>
        <v>0</v>
      </c>
    </row>
    <row r="27" ht="29.25" customHeight="1" spans="1:17">
      <c r="A27" s="38" t="s">
        <v>45</v>
      </c>
      <c r="B27" s="39" t="s">
        <v>27</v>
      </c>
      <c r="C27" s="44" t="s">
        <v>28</v>
      </c>
      <c r="D27" s="41" t="s">
        <v>25</v>
      </c>
      <c r="E27" s="41">
        <v>1</v>
      </c>
      <c r="F27" s="42">
        <v>10</v>
      </c>
      <c r="G27" s="42">
        <v>30</v>
      </c>
      <c r="H27" s="43">
        <f t="shared" si="3"/>
        <v>300</v>
      </c>
      <c r="J27" s="38" t="s">
        <v>45</v>
      </c>
      <c r="K27" s="39" t="s">
        <v>27</v>
      </c>
      <c r="L27" s="44" t="s">
        <v>28</v>
      </c>
      <c r="M27" s="41" t="s">
        <v>25</v>
      </c>
      <c r="N27" s="41">
        <v>1</v>
      </c>
      <c r="O27" s="42">
        <v>10</v>
      </c>
      <c r="P27" s="42">
        <v>0</v>
      </c>
      <c r="Q27" s="67">
        <f t="shared" si="4"/>
        <v>0</v>
      </c>
    </row>
    <row r="28" ht="22.5" customHeight="1" spans="1:17">
      <c r="A28" s="38" t="s">
        <v>46</v>
      </c>
      <c r="B28" s="39" t="s">
        <v>30</v>
      </c>
      <c r="C28" s="40" t="s">
        <v>31</v>
      </c>
      <c r="D28" s="41" t="s">
        <v>32</v>
      </c>
      <c r="E28" s="41">
        <v>1</v>
      </c>
      <c r="F28" s="42">
        <v>10</v>
      </c>
      <c r="G28" s="42">
        <v>50</v>
      </c>
      <c r="H28" s="43">
        <f t="shared" si="3"/>
        <v>500</v>
      </c>
      <c r="J28" s="38" t="s">
        <v>46</v>
      </c>
      <c r="K28" s="39" t="s">
        <v>30</v>
      </c>
      <c r="L28" s="40" t="s">
        <v>31</v>
      </c>
      <c r="M28" s="41" t="s">
        <v>32</v>
      </c>
      <c r="N28" s="41">
        <v>1</v>
      </c>
      <c r="O28" s="42">
        <v>10</v>
      </c>
      <c r="P28" s="42">
        <v>0</v>
      </c>
      <c r="Q28" s="67">
        <f t="shared" si="4"/>
        <v>0</v>
      </c>
    </row>
    <row r="29" ht="37.5" customHeight="1" spans="1:17">
      <c r="A29" s="38" t="s">
        <v>47</v>
      </c>
      <c r="B29" s="39" t="s">
        <v>34</v>
      </c>
      <c r="C29" s="40" t="s">
        <v>35</v>
      </c>
      <c r="D29" s="41" t="s">
        <v>36</v>
      </c>
      <c r="E29" s="41">
        <v>1</v>
      </c>
      <c r="F29" s="42">
        <v>24</v>
      </c>
      <c r="G29" s="42">
        <v>500</v>
      </c>
      <c r="H29" s="43">
        <f>E29*F29*G29</f>
        <v>12000</v>
      </c>
      <c r="J29" s="38" t="s">
        <v>47</v>
      </c>
      <c r="K29" s="39" t="s">
        <v>34</v>
      </c>
      <c r="L29" s="40" t="s">
        <v>35</v>
      </c>
      <c r="M29" s="41" t="s">
        <v>36</v>
      </c>
      <c r="N29" s="41">
        <v>1</v>
      </c>
      <c r="O29" s="42">
        <v>2</v>
      </c>
      <c r="P29" s="42">
        <v>500</v>
      </c>
      <c r="Q29" s="67">
        <f>N29*O29*P29</f>
        <v>1000</v>
      </c>
    </row>
    <row r="30" ht="18" spans="1:17">
      <c r="A30" s="45" t="s">
        <v>37</v>
      </c>
      <c r="B30" s="46"/>
      <c r="C30" s="46"/>
      <c r="D30" s="46"/>
      <c r="E30" s="46"/>
      <c r="F30" s="46"/>
      <c r="G30" s="47"/>
      <c r="H30" s="48">
        <f>SUM(H26:H29)</f>
        <v>14000</v>
      </c>
      <c r="J30" s="45" t="s">
        <v>37</v>
      </c>
      <c r="K30" s="46"/>
      <c r="L30" s="46"/>
      <c r="M30" s="46"/>
      <c r="N30" s="46"/>
      <c r="O30" s="46"/>
      <c r="P30" s="47"/>
      <c r="Q30" s="68">
        <f>SUM(Q26:Q29)</f>
        <v>1000</v>
      </c>
    </row>
    <row r="31" ht="18" spans="1:17">
      <c r="A31" s="49">
        <v>4</v>
      </c>
      <c r="B31" s="34" t="s">
        <v>48</v>
      </c>
      <c r="C31" s="50">
        <v>0.06</v>
      </c>
      <c r="D31" s="51"/>
      <c r="E31" s="51"/>
      <c r="F31" s="51"/>
      <c r="G31" s="52"/>
      <c r="H31" s="37"/>
      <c r="J31" s="61" t="s">
        <v>49</v>
      </c>
      <c r="K31" s="62"/>
      <c r="L31" s="62"/>
      <c r="M31" s="62"/>
      <c r="N31" s="62"/>
      <c r="O31" s="62"/>
      <c r="P31" s="63"/>
      <c r="Q31" s="66">
        <f>Q30+Q24+Q18</f>
        <v>5000</v>
      </c>
    </row>
    <row r="32" ht="18" spans="1:17">
      <c r="A32" s="49"/>
      <c r="B32" s="34"/>
      <c r="C32" s="50"/>
      <c r="D32" s="51"/>
      <c r="E32" s="51"/>
      <c r="F32" s="51"/>
      <c r="G32" s="52"/>
      <c r="H32" s="37"/>
      <c r="J32" s="61"/>
      <c r="K32" s="62"/>
      <c r="L32" s="62"/>
      <c r="M32" s="62"/>
      <c r="N32" s="62"/>
      <c r="O32" s="62"/>
      <c r="P32" s="63" t="s">
        <v>50</v>
      </c>
      <c r="Q32" s="66">
        <f>H38</f>
        <v>37735.8490566038</v>
      </c>
    </row>
    <row r="33" ht="18" spans="1:17">
      <c r="A33" s="53" t="s">
        <v>37</v>
      </c>
      <c r="B33" s="53"/>
      <c r="C33" s="53"/>
      <c r="D33" s="53"/>
      <c r="E33" s="53"/>
      <c r="F33" s="53"/>
      <c r="G33" s="53"/>
      <c r="H33" s="48">
        <f>(H18+H24+H30)*0.06</f>
        <v>2520</v>
      </c>
      <c r="J33" s="53" t="s">
        <v>51</v>
      </c>
      <c r="K33" s="53"/>
      <c r="L33" s="53"/>
      <c r="M33" s="53"/>
      <c r="N33" s="53"/>
      <c r="O33" s="53"/>
      <c r="P33" s="53"/>
      <c r="Q33" s="68">
        <f>Q32-Q31</f>
        <v>32735.8490566038</v>
      </c>
    </row>
    <row r="34" ht="16.5" spans="1:17">
      <c r="A34" s="54"/>
      <c r="B34" s="54"/>
      <c r="C34" s="54"/>
      <c r="D34" s="54"/>
      <c r="E34" s="54"/>
      <c r="F34" s="54"/>
      <c r="G34" s="54"/>
      <c r="H34" s="55"/>
      <c r="J34" s="54"/>
      <c r="K34" s="54"/>
      <c r="L34" s="54"/>
      <c r="M34" s="54"/>
      <c r="N34" s="54"/>
      <c r="O34" s="54"/>
      <c r="P34" s="54"/>
      <c r="Q34" s="54"/>
    </row>
    <row r="35" ht="35" customHeight="1" spans="1:17">
      <c r="A35" s="56" t="s">
        <v>52</v>
      </c>
      <c r="B35" s="56"/>
      <c r="C35" s="56"/>
      <c r="D35" s="56"/>
      <c r="E35" s="56"/>
      <c r="F35" s="56"/>
      <c r="G35" s="56"/>
      <c r="H35" s="57">
        <f>H33+H18+H24+H30</f>
        <v>44520</v>
      </c>
      <c r="J35" s="64" t="s">
        <v>53</v>
      </c>
      <c r="K35" s="64"/>
      <c r="L35" s="64"/>
      <c r="M35" s="64"/>
      <c r="N35" s="64"/>
      <c r="O35" s="64"/>
      <c r="P35" s="64"/>
      <c r="Q35" s="69">
        <f>Q33/Q32</f>
        <v>0.8675</v>
      </c>
    </row>
    <row r="36" ht="18" spans="1:8">
      <c r="A36" s="58"/>
      <c r="B36" s="59" t="s">
        <v>54</v>
      </c>
      <c r="C36" s="59"/>
      <c r="D36" s="59"/>
      <c r="E36" s="59"/>
      <c r="F36" s="59"/>
      <c r="G36" s="59"/>
      <c r="H36" s="60">
        <v>40000</v>
      </c>
    </row>
    <row r="37" ht="18" spans="1:8">
      <c r="A37" s="59" t="s">
        <v>55</v>
      </c>
      <c r="B37" s="59"/>
      <c r="C37" s="59"/>
      <c r="D37" s="59"/>
      <c r="E37" s="59"/>
      <c r="F37" s="59"/>
      <c r="G37" s="59"/>
      <c r="H37" s="60">
        <f>H36-H38</f>
        <v>2264.1509433962</v>
      </c>
    </row>
    <row r="38" ht="18" spans="1:8">
      <c r="A38" s="59" t="s">
        <v>56</v>
      </c>
      <c r="B38" s="59"/>
      <c r="C38" s="59"/>
      <c r="D38" s="59"/>
      <c r="E38" s="59"/>
      <c r="F38" s="59"/>
      <c r="G38" s="59"/>
      <c r="H38" s="60">
        <v>37735.8490566038</v>
      </c>
    </row>
  </sheetData>
  <mergeCells count="21">
    <mergeCell ref="A2:C2"/>
    <mergeCell ref="A11:H11"/>
    <mergeCell ref="J11:Q11"/>
    <mergeCell ref="A18:G18"/>
    <mergeCell ref="J18:P18"/>
    <mergeCell ref="A24:G24"/>
    <mergeCell ref="J24:P24"/>
    <mergeCell ref="A30:G30"/>
    <mergeCell ref="J30:P30"/>
    <mergeCell ref="C31:G31"/>
    <mergeCell ref="J31:P31"/>
    <mergeCell ref="A33:G33"/>
    <mergeCell ref="J33:P33"/>
    <mergeCell ref="A34:H34"/>
    <mergeCell ref="J34:Q34"/>
    <mergeCell ref="A35:G35"/>
    <mergeCell ref="J35:P35"/>
    <mergeCell ref="B36:G36"/>
    <mergeCell ref="A37:G37"/>
    <mergeCell ref="A38:G38"/>
    <mergeCell ref="E3:H9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kyle.zhang</cp:lastModifiedBy>
  <dcterms:created xsi:type="dcterms:W3CDTF">2014-02-12T08:04:00Z</dcterms:created>
  <cp:lastPrinted>2021-10-25T02:19:00Z</cp:lastPrinted>
  <dcterms:modified xsi:type="dcterms:W3CDTF">2024-05-15T07:53:46Z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BD3EC328EA4B4947825547984B84CC14_13</vt:lpwstr>
  </property>
  <property fmtid="{D5CDD505-2E9C-101B-9397-08002B2CF9AE}" pid="10" name="KSOProductBuildVer">
    <vt:lpwstr>2052-12.1.0.15712</vt:lpwstr>
  </property>
</Properties>
</file>