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0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0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O10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P10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Q10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<sst xmlns="http://schemas.openxmlformats.org/spreadsheetml/2006/main" count="82" uniqueCount="48">
  <si>
    <t>2024森世海亚威利坦文献汇编支持项目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</si>
  <si>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</si>
  <si>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</si>
  <si>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</si>
  <si>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</si>
  <si>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</si>
  <si>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1</t>
  </si>
  <si>
    <t>2</t>
  </si>
  <si>
    <t>总计 Total</t>
  </si>
  <si>
    <t>最终优惠金额</t>
  </si>
  <si>
    <t>报价单明细表 Quotation Breakdown</t>
  </si>
  <si>
    <t>预估PE表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</si>
  <si>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</si>
  <si>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</si>
  <si>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</si>
  <si>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</si>
  <si>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</si>
  <si>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</si>
  <si>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</si>
  <si>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威利坦文献汇编支持</t>
  </si>
  <si>
    <t>1-1</t>
  </si>
  <si>
    <t>文献&amp;指南检索</t>
  </si>
  <si>
    <t>根据需求检索文献及指南</t>
  </si>
  <si>
    <t>篇</t>
  </si>
  <si>
    <t>1-2</t>
  </si>
  <si>
    <t>中文原文下载</t>
  </si>
  <si>
    <t>根据检索的文献进行中文原文下载（预估35篇，最终按实际结算）</t>
  </si>
  <si>
    <t>1-3</t>
  </si>
  <si>
    <t>英文原文下载</t>
  </si>
  <si>
    <t>根据检索的文献进行英文原文下载（预估15篇，最终按实际结算）</t>
  </si>
  <si>
    <t>1-4</t>
  </si>
  <si>
    <t>医学经理</t>
  </si>
  <si>
    <t>查询梳理文献，梳理支持文件（标题、摘要），根据已下载的文献整理，word/excel形式交付</t>
  </si>
  <si>
    <t>工时</t>
  </si>
  <si>
    <t>1-5</t>
  </si>
  <si>
    <t>设计排版</t>
  </si>
  <si>
    <t>除原文部分外的其他页面设计美化排版</t>
  </si>
  <si>
    <t>页</t>
  </si>
  <si>
    <t>Total：</t>
  </si>
  <si>
    <t>税 Tax</t>
  </si>
  <si>
    <t>预估成本</t>
  </si>
  <si>
    <t>不含税项目金额：</t>
  </si>
  <si>
    <t>Total Amount</t>
  </si>
  <si>
    <t>利润：</t>
  </si>
  <si>
    <t>优惠价：</t>
  </si>
  <si>
    <t>优惠价含税金额</t>
  </si>
  <si>
    <t>预估毛利率：</t>
  </si>
  <si>
    <t>不含税优惠价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</si>
</sst>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_);[Red]\(0.00\)"/>
  </numFmts>
  <fonts count="34">
    <font>
      <sz val="11"/>
      <color theme="1"/>
      <name val="宋体"/>
      <charset val="134"/>
      <scheme val="minor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2"/>
      <color rgb="FFFF0000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49" fontId="1" fillId="0" borderId="0" xfId="0" applyNumberFormat="1" applyFont="1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Fill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76" fontId="1" fillId="0" borderId="2" xfId="1" applyNumberFormat="1" applyFont="1" applyBorder="1" applyAlignment="1"/>
    <xf numFmtId="49" fontId="1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 wrapText="1"/>
    </xf>
    <xf numFmtId="176" fontId="6" fillId="0" borderId="2" xfId="1" applyNumberFormat="1" applyFont="1" applyBorder="1" applyAlignment="1"/>
    <xf numFmtId="49" fontId="1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vertical="center" wrapText="1"/>
    </xf>
    <xf numFmtId="176" fontId="7" fillId="0" borderId="2" xfId="1" applyNumberFormat="1" applyFont="1" applyBorder="1" applyAlignment="1"/>
    <xf numFmtId="0" fontId="8" fillId="0" borderId="3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9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 applyAlignment="1"/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179" fontId="6" fillId="0" borderId="2" xfId="0" applyNumberFormat="1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9" fontId="6" fillId="5" borderId="1" xfId="0" applyNumberFormat="1" applyFont="1" applyFill="1" applyBorder="1" applyAlignment="1">
      <alignment horizontal="center"/>
    </xf>
    <xf numFmtId="9" fontId="6" fillId="5" borderId="5" xfId="0" applyNumberFormat="1" applyFont="1" applyFill="1" applyBorder="1" applyAlignment="1">
      <alignment horizontal="center"/>
    </xf>
    <xf numFmtId="9" fontId="6" fillId="5" borderId="6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right"/>
    </xf>
    <xf numFmtId="0" fontId="10" fillId="6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180" fontId="12" fillId="0" borderId="6" xfId="0" applyNumberFormat="1" applyFont="1" applyFill="1" applyBorder="1" applyAlignment="1"/>
    <xf numFmtId="49" fontId="7" fillId="8" borderId="0" xfId="0" applyNumberFormat="1" applyFont="1" applyFill="1" applyAlignment="1">
      <alignment horizontal="right"/>
    </xf>
    <xf numFmtId="0" fontId="7" fillId="8" borderId="0" xfId="0" applyFont="1" applyFill="1" applyAlignment="1">
      <alignment horizontal="right" vertical="center"/>
    </xf>
    <xf numFmtId="181" fontId="6" fillId="8" borderId="0" xfId="0" applyNumberFormat="1" applyFont="1" applyFill="1" applyAlignment="1"/>
    <xf numFmtId="0" fontId="8" fillId="0" borderId="0" xfId="0" applyFont="1" applyFill="1" applyAlignment="1">
      <alignment horizontal="center" wrapText="1"/>
    </xf>
    <xf numFmtId="9" fontId="6" fillId="5" borderId="5" xfId="0" applyNumberFormat="1" applyFont="1" applyFill="1" applyBorder="1" applyAlignment="1">
      <alignment horizontal="right"/>
    </xf>
    <xf numFmtId="9" fontId="6" fillId="5" borderId="1" xfId="0" applyNumberFormat="1" applyFont="1" applyFill="1" applyBorder="1" applyAlignment="1">
      <alignment horizontal="right"/>
    </xf>
    <xf numFmtId="9" fontId="6" fillId="5" borderId="5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11" fillId="7" borderId="2" xfId="0" applyFont="1" applyFill="1" applyBorder="1" applyAlignment="1">
      <alignment horizontal="right" vertical="center"/>
    </xf>
    <xf numFmtId="9" fontId="6" fillId="5" borderId="6" xfId="0" applyNumberFormat="1" applyFont="1" applyFill="1" applyBorder="1" applyAlignment="1">
      <alignment horizontal="right"/>
    </xf>
    <xf numFmtId="9" fontId="6" fillId="5" borderId="6" xfId="0" applyNumberFormat="1" applyFont="1" applyFill="1" applyBorder="1" applyAlignment="1">
      <alignment horizontal="right"/>
    </xf>
    <xf numFmtId="179" fontId="6" fillId="0" borderId="2" xfId="0" applyNumberFormat="1" applyFont="1" applyFill="1" applyBorder="1" applyAlignment="1"/>
    <xf numFmtId="10" fontId="12" fillId="0" borderId="6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abSelected="1" zoomScale="74" zoomScaleNormal="74" topLeftCell="B2" workbookViewId="0">
      <selection activeCell="R25" sqref="R25"/>
    </sheetView>
  </sheetViews>
  <sheetFormatPr defaultColWidth="9" defaultRowHeight="13.5"/>
  <cols>
    <col min="2" max="2" width="30.25" customWidth="1"/>
    <col min="3" max="3" width="36.125" customWidth="1"/>
    <col min="8" max="8" width="12.5" customWidth="1"/>
    <col min="13" max="13" width="20.75" customWidth="1"/>
    <col min="14" max="14" width="51.0083333333333" customWidth="1"/>
    <col min="19" max="19" width="12.5" customWidth="1"/>
  </cols>
  <sheetData>
    <row r="1" ht="17.25" spans="1:8">
      <c r="A1" s="1"/>
      <c r="B1" s="2"/>
      <c r="C1" s="3"/>
      <c r="D1" s="2"/>
      <c r="E1" s="4"/>
      <c r="F1" s="4"/>
      <c r="G1" s="4"/>
      <c r="H1" s="2"/>
    </row>
    <row r="2" ht="22.5" spans="1:8">
      <c r="A2" s="5" t="s">
        <v>0</v>
      </c>
      <c r="B2" s="5"/>
      <c r="C2" s="5"/>
      <c r="D2" s="6"/>
      <c r="E2" s="6"/>
      <c r="F2" s="4"/>
      <c r="G2" s="2"/>
      <c r="H2" s="2"/>
    </row>
    <row r="3" ht="34.5" spans="1:8">
      <c r="A3" s="7"/>
      <c r="B3" s="8" t="s">
        <v>1</v>
      </c>
      <c r="C3" s="9" t="s">
        <v>2</v>
      </c>
      <c r="D3" s="2"/>
      <c r="E3" s="10"/>
      <c r="F3" s="10"/>
      <c r="G3" s="10"/>
      <c r="H3" s="10"/>
    </row>
    <row r="4" ht="18" spans="1:8">
      <c r="A4" s="11" t="s">
        <v>3</v>
      </c>
      <c r="B4" s="12" t="s">
        <v>4</v>
      </c>
      <c r="C4" s="13" t="s">
        <v>5</v>
      </c>
      <c r="D4" s="14"/>
      <c r="E4" s="10"/>
      <c r="F4" s="10"/>
      <c r="G4" s="10"/>
      <c r="H4" s="10"/>
    </row>
    <row r="5" ht="17.25" spans="1:8">
      <c r="A5" s="15" t="s">
        <v>6</v>
      </c>
      <c r="B5" s="16" t="str">
        <f>B11</f>
        <v>威利坦文献汇编支持</v>
      </c>
      <c r="C5" s="17">
        <f>H17</f>
        <v>36500</v>
      </c>
      <c r="D5" s="14"/>
      <c r="E5" s="10"/>
      <c r="F5" s="10"/>
      <c r="G5" s="10"/>
      <c r="H5" s="10"/>
    </row>
    <row r="6" ht="17.25" spans="1:8">
      <c r="A6" s="15" t="s">
        <v>7</v>
      </c>
      <c r="B6" s="16" t="str">
        <f>B18</f>
        <v>税 Tax</v>
      </c>
      <c r="C6" s="17">
        <f>H19</f>
        <v>2190</v>
      </c>
      <c r="D6" s="14"/>
      <c r="E6" s="10"/>
      <c r="F6" s="10"/>
      <c r="G6" s="10"/>
      <c r="H6" s="10"/>
    </row>
    <row r="7" ht="18" spans="1:8">
      <c r="A7" s="18"/>
      <c r="B7" s="19" t="s">
        <v>8</v>
      </c>
      <c r="C7" s="20">
        <f>H21</f>
        <v>38690</v>
      </c>
      <c r="D7" s="14"/>
      <c r="E7" s="10"/>
      <c r="F7" s="10"/>
      <c r="G7" s="10"/>
      <c r="H7" s="10"/>
    </row>
    <row r="8" ht="18" spans="1:8">
      <c r="A8" s="21"/>
      <c r="B8" s="22" t="s">
        <v>9</v>
      </c>
      <c r="C8" s="23">
        <f>H22</f>
        <v>35000</v>
      </c>
      <c r="D8" s="14"/>
      <c r="E8" s="10"/>
      <c r="F8" s="10"/>
      <c r="G8" s="10"/>
      <c r="H8" s="10"/>
    </row>
    <row r="9" ht="40.5" spans="1:17">
      <c r="A9" s="7"/>
      <c r="B9" s="24" t="s">
        <v>10</v>
      </c>
      <c r="C9" s="25"/>
      <c r="D9" s="14"/>
      <c r="E9" s="4"/>
      <c r="F9" s="4"/>
      <c r="G9" s="2"/>
      <c r="H9" s="2"/>
      <c r="J9" s="58" t="s">
        <v>11</v>
      </c>
      <c r="K9" s="58"/>
      <c r="L9" s="58"/>
      <c r="M9" s="58"/>
      <c r="N9" s="58"/>
      <c r="O9" s="58"/>
      <c r="P9" s="58"/>
      <c r="Q9" s="58"/>
    </row>
    <row r="10" ht="36" spans="1:19">
      <c r="A10" s="26" t="s">
        <v>12</v>
      </c>
      <c r="B10" s="27" t="s">
        <v>13</v>
      </c>
      <c r="C10" s="27"/>
      <c r="D10" s="28" t="s">
        <v>14</v>
      </c>
      <c r="E10" s="28" t="s">
        <v>15</v>
      </c>
      <c r="F10" s="29" t="s">
        <v>16</v>
      </c>
      <c r="G10" s="29" t="s">
        <v>17</v>
      </c>
      <c r="H10" s="30" t="s">
        <v>18</v>
      </c>
      <c r="L10" s="26" t="s">
        <v>12</v>
      </c>
      <c r="M10" s="27" t="s">
        <v>13</v>
      </c>
      <c r="N10" s="27"/>
      <c r="O10" s="28" t="s">
        <v>14</v>
      </c>
      <c r="P10" s="28" t="s">
        <v>15</v>
      </c>
      <c r="Q10" s="29" t="s">
        <v>16</v>
      </c>
      <c r="R10" s="29" t="s">
        <v>17</v>
      </c>
      <c r="S10" s="30" t="s">
        <v>18</v>
      </c>
    </row>
    <row r="11" ht="18" spans="1:19">
      <c r="A11" s="31" t="s">
        <v>6</v>
      </c>
      <c r="B11" s="32" t="s">
        <v>19</v>
      </c>
      <c r="C11" s="32"/>
      <c r="D11" s="32"/>
      <c r="E11" s="33"/>
      <c r="F11" s="34"/>
      <c r="G11" s="34"/>
      <c r="H11" s="35"/>
      <c r="L11" s="31" t="s">
        <v>6</v>
      </c>
      <c r="M11" s="32" t="s">
        <v>19</v>
      </c>
      <c r="N11" s="32"/>
      <c r="O11" s="32"/>
      <c r="P11" s="33"/>
      <c r="Q11" s="34"/>
      <c r="R11" s="34"/>
      <c r="S11" s="35"/>
    </row>
    <row r="12" ht="17.25" spans="1:19">
      <c r="A12" s="36" t="s">
        <v>20</v>
      </c>
      <c r="B12" s="37" t="s">
        <v>21</v>
      </c>
      <c r="C12" s="38" t="s">
        <v>22</v>
      </c>
      <c r="D12" s="39" t="s">
        <v>23</v>
      </c>
      <c r="E12" s="39">
        <v>1</v>
      </c>
      <c r="F12" s="40">
        <v>150</v>
      </c>
      <c r="G12" s="40">
        <v>20</v>
      </c>
      <c r="H12" s="41">
        <f t="shared" ref="H12:H14" si="0">G12*F12*E12</f>
        <v>3000</v>
      </c>
      <c r="L12" s="36" t="s">
        <v>20</v>
      </c>
      <c r="M12" s="37" t="s">
        <v>21</v>
      </c>
      <c r="N12" s="38" t="s">
        <v>22</v>
      </c>
      <c r="O12" s="39" t="s">
        <v>23</v>
      </c>
      <c r="P12" s="39">
        <v>1</v>
      </c>
      <c r="Q12" s="40">
        <v>150</v>
      </c>
      <c r="R12" s="40">
        <v>0</v>
      </c>
      <c r="S12" s="41">
        <f t="shared" ref="S12:S14" si="1">R12*Q12*P12</f>
        <v>0</v>
      </c>
    </row>
    <row r="13" ht="34.5" spans="1:19">
      <c r="A13" s="36" t="s">
        <v>24</v>
      </c>
      <c r="B13" s="37" t="s">
        <v>25</v>
      </c>
      <c r="C13" s="38" t="s">
        <v>26</v>
      </c>
      <c r="D13" s="39" t="s">
        <v>23</v>
      </c>
      <c r="E13" s="39">
        <v>1</v>
      </c>
      <c r="F13" s="40">
        <v>35</v>
      </c>
      <c r="G13" s="40">
        <v>30</v>
      </c>
      <c r="H13" s="41">
        <f t="shared" si="0"/>
        <v>1050</v>
      </c>
      <c r="L13" s="36" t="s">
        <v>24</v>
      </c>
      <c r="M13" s="37" t="s">
        <v>25</v>
      </c>
      <c r="N13" s="38" t="s">
        <v>26</v>
      </c>
      <c r="O13" s="39" t="s">
        <v>23</v>
      </c>
      <c r="P13" s="39">
        <v>1</v>
      </c>
      <c r="Q13" s="40">
        <v>35</v>
      </c>
      <c r="R13" s="40">
        <v>0</v>
      </c>
      <c r="S13" s="41">
        <f t="shared" si="1"/>
        <v>0</v>
      </c>
    </row>
    <row r="14" ht="17.25" spans="1:19">
      <c r="A14" s="36" t="s">
        <v>27</v>
      </c>
      <c r="B14" s="37" t="s">
        <v>28</v>
      </c>
      <c r="C14" s="42" t="s">
        <v>29</v>
      </c>
      <c r="D14" s="39" t="s">
        <v>23</v>
      </c>
      <c r="E14" s="39">
        <v>1</v>
      </c>
      <c r="F14" s="40">
        <v>15</v>
      </c>
      <c r="G14" s="40">
        <v>30</v>
      </c>
      <c r="H14" s="41">
        <f t="shared" si="0"/>
        <v>450</v>
      </c>
      <c r="L14" s="36" t="s">
        <v>27</v>
      </c>
      <c r="M14" s="37" t="s">
        <v>28</v>
      </c>
      <c r="N14" s="42" t="s">
        <v>29</v>
      </c>
      <c r="O14" s="39" t="s">
        <v>23</v>
      </c>
      <c r="P14" s="39">
        <v>1</v>
      </c>
      <c r="Q14" s="40">
        <v>15</v>
      </c>
      <c r="R14" s="40">
        <v>0</v>
      </c>
      <c r="S14" s="41">
        <f t="shared" si="1"/>
        <v>0</v>
      </c>
    </row>
    <row r="15" ht="51.75" spans="1:19">
      <c r="A15" s="36" t="s">
        <v>30</v>
      </c>
      <c r="B15" s="37" t="s">
        <v>31</v>
      </c>
      <c r="C15" s="38" t="s">
        <v>32</v>
      </c>
      <c r="D15" s="39" t="s">
        <v>33</v>
      </c>
      <c r="E15" s="39">
        <v>1</v>
      </c>
      <c r="F15" s="40">
        <v>50</v>
      </c>
      <c r="G15" s="40">
        <v>500</v>
      </c>
      <c r="H15" s="41">
        <f>E15*F15*G15</f>
        <v>25000</v>
      </c>
      <c r="L15" s="36" t="s">
        <v>30</v>
      </c>
      <c r="M15" s="37" t="s">
        <v>31</v>
      </c>
      <c r="N15" s="38" t="s">
        <v>32</v>
      </c>
      <c r="O15" s="39" t="s">
        <v>33</v>
      </c>
      <c r="P15" s="39">
        <v>1</v>
      </c>
      <c r="Q15" s="40">
        <v>50</v>
      </c>
      <c r="R15" s="40">
        <v>0</v>
      </c>
      <c r="S15" s="41">
        <f>P15*Q15*R15</f>
        <v>0</v>
      </c>
    </row>
    <row r="16" ht="17.25" spans="1:19">
      <c r="A16" s="36" t="s">
        <v>34</v>
      </c>
      <c r="B16" s="37" t="s">
        <v>35</v>
      </c>
      <c r="C16" s="38" t="s">
        <v>36</v>
      </c>
      <c r="D16" s="39" t="s">
        <v>37</v>
      </c>
      <c r="E16" s="39">
        <v>1</v>
      </c>
      <c r="F16" s="40">
        <v>35</v>
      </c>
      <c r="G16" s="40">
        <v>200</v>
      </c>
      <c r="H16" s="41">
        <f>E16*F16*G16</f>
        <v>7000</v>
      </c>
      <c r="L16" s="36" t="s">
        <v>34</v>
      </c>
      <c r="M16" s="37" t="s">
        <v>35</v>
      </c>
      <c r="N16" s="38" t="s">
        <v>36</v>
      </c>
      <c r="O16" s="39" t="s">
        <v>37</v>
      </c>
      <c r="P16" s="39">
        <v>1</v>
      </c>
      <c r="Q16" s="40">
        <v>10</v>
      </c>
      <c r="R16" s="40">
        <v>200</v>
      </c>
      <c r="S16" s="41">
        <f>P16*Q16*R16</f>
        <v>2000</v>
      </c>
    </row>
    <row r="17" ht="18" spans="1:19">
      <c r="A17" s="43" t="s">
        <v>38</v>
      </c>
      <c r="B17" s="44"/>
      <c r="C17" s="44"/>
      <c r="D17" s="44"/>
      <c r="E17" s="44"/>
      <c r="F17" s="44"/>
      <c r="G17" s="45"/>
      <c r="H17" s="46">
        <f>SUM(H12:H16)</f>
        <v>36500</v>
      </c>
      <c r="L17" s="43" t="s">
        <v>38</v>
      </c>
      <c r="M17" s="44"/>
      <c r="N17" s="44"/>
      <c r="O17" s="44"/>
      <c r="P17" s="44"/>
      <c r="Q17" s="44"/>
      <c r="R17" s="45"/>
      <c r="S17" s="46">
        <f>SUM(S12:S16)</f>
        <v>2000</v>
      </c>
    </row>
    <row r="18" ht="18" spans="1:19">
      <c r="A18" s="47">
        <v>2</v>
      </c>
      <c r="B18" s="32" t="s">
        <v>39</v>
      </c>
      <c r="C18" s="48">
        <v>0.06</v>
      </c>
      <c r="D18" s="49"/>
      <c r="E18" s="49"/>
      <c r="F18" s="49"/>
      <c r="G18" s="50"/>
      <c r="H18" s="35"/>
      <c r="L18" s="52"/>
      <c r="M18" s="52"/>
      <c r="N18" s="52"/>
      <c r="O18" s="52"/>
      <c r="P18" s="52"/>
      <c r="Q18" s="52"/>
      <c r="R18" s="52"/>
      <c r="S18" s="52"/>
    </row>
    <row r="19" ht="18" spans="1:19">
      <c r="A19" s="51" t="s">
        <v>38</v>
      </c>
      <c r="B19" s="51"/>
      <c r="C19" s="51"/>
      <c r="D19" s="51"/>
      <c r="E19" s="51"/>
      <c r="F19" s="51"/>
      <c r="G19" s="51"/>
      <c r="H19" s="46">
        <f>H17*0.06</f>
        <v>2190</v>
      </c>
      <c r="L19" s="59" t="s">
        <v>40</v>
      </c>
      <c r="M19" s="59"/>
      <c r="N19" s="59"/>
      <c r="O19" s="59"/>
      <c r="P19" s="59"/>
      <c r="Q19" s="59"/>
      <c r="R19" s="64"/>
      <c r="S19" s="54">
        <f>S17</f>
        <v>2000</v>
      </c>
    </row>
    <row r="20" ht="18" spans="1:19">
      <c r="A20" s="52"/>
      <c r="B20" s="52"/>
      <c r="C20" s="52"/>
      <c r="D20" s="52"/>
      <c r="E20" s="52"/>
      <c r="F20" s="52"/>
      <c r="G20" s="52"/>
      <c r="H20" s="52"/>
      <c r="L20" s="60"/>
      <c r="M20" s="61"/>
      <c r="N20" s="61"/>
      <c r="O20" s="61"/>
      <c r="P20" s="61"/>
      <c r="Q20" s="61"/>
      <c r="R20" s="65" t="s">
        <v>41</v>
      </c>
      <c r="S20" s="35">
        <f>H24</f>
        <v>32900</v>
      </c>
    </row>
    <row r="21" ht="18" spans="1:19">
      <c r="A21" s="53" t="s">
        <v>42</v>
      </c>
      <c r="B21" s="53"/>
      <c r="C21" s="53"/>
      <c r="D21" s="53"/>
      <c r="E21" s="53"/>
      <c r="F21" s="53"/>
      <c r="G21" s="53"/>
      <c r="H21" s="54">
        <f>H19+H17</f>
        <v>38690</v>
      </c>
      <c r="L21" s="62" t="s">
        <v>43</v>
      </c>
      <c r="M21" s="62"/>
      <c r="N21" s="62"/>
      <c r="O21" s="62"/>
      <c r="P21" s="62"/>
      <c r="Q21" s="62"/>
      <c r="R21" s="62"/>
      <c r="S21" s="66">
        <f>S20-S19</f>
        <v>30900</v>
      </c>
    </row>
    <row r="22" ht="18" spans="1:19">
      <c r="A22" s="55"/>
      <c r="B22" s="56" t="s">
        <v>44</v>
      </c>
      <c r="C22" s="56"/>
      <c r="D22" s="56"/>
      <c r="E22" s="56"/>
      <c r="F22" s="56"/>
      <c r="G22" s="56"/>
      <c r="H22" s="57">
        <v>35000</v>
      </c>
      <c r="L22" s="52"/>
      <c r="M22" s="52"/>
      <c r="N22" s="52"/>
      <c r="O22" s="52"/>
      <c r="P22" s="52"/>
      <c r="Q22" s="52"/>
      <c r="R22" s="52"/>
      <c r="S22" s="52"/>
    </row>
    <row r="23" ht="18" spans="1:19">
      <c r="A23" s="56" t="s">
        <v>45</v>
      </c>
      <c r="B23" s="56"/>
      <c r="C23" s="56"/>
      <c r="D23" s="56"/>
      <c r="E23" s="56"/>
      <c r="F23" s="56"/>
      <c r="G23" s="56"/>
      <c r="H23" s="57">
        <f>H22-H24</f>
        <v>2100</v>
      </c>
      <c r="L23" s="63" t="s">
        <v>46</v>
      </c>
      <c r="M23" s="63"/>
      <c r="N23" s="63"/>
      <c r="O23" s="63"/>
      <c r="P23" s="63"/>
      <c r="Q23" s="63"/>
      <c r="R23" s="63"/>
      <c r="S23" s="67">
        <f>S21/S20</f>
        <v>0.939209726443769</v>
      </c>
    </row>
    <row r="24" ht="18" spans="1:8">
      <c r="A24" s="56" t="s">
        <v>47</v>
      </c>
      <c r="B24" s="56"/>
      <c r="C24" s="56"/>
      <c r="D24" s="56"/>
      <c r="E24" s="56"/>
      <c r="F24" s="56"/>
      <c r="G24" s="56"/>
      <c r="H24" s="57">
        <v>32900</v>
      </c>
    </row>
  </sheetData>
  <mergeCells count="17">
    <mergeCell ref="A2:C2"/>
    <mergeCell ref="J9:Q9"/>
    <mergeCell ref="A17:G17"/>
    <mergeCell ref="L17:R17"/>
    <mergeCell ref="C18:G18"/>
    <mergeCell ref="L18:S18"/>
    <mergeCell ref="A19:G19"/>
    <mergeCell ref="L19:R19"/>
    <mergeCell ref="A20:H20"/>
    <mergeCell ref="A21:G21"/>
    <mergeCell ref="L21:R21"/>
    <mergeCell ref="B22:G22"/>
    <mergeCell ref="L22:S22"/>
    <mergeCell ref="A23:G23"/>
    <mergeCell ref="L23:R23"/>
    <mergeCell ref="A24:G24"/>
    <mergeCell ref="E3:H7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张欣明</dc:creator>
  <cp:lastModifiedBy>kyle.zhang</cp:lastModifiedBy>
  <dcterms:created xsi:type="dcterms:W3CDTF">2023-05-12T11:15:00Z</dcterms:created>
  <dcterms:modified xsi:type="dcterms:W3CDTF">2024-05-22T02:22:52Z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