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xiaoyi.guo\OneDrive - Havas\Desktop\PO 7000213059-结算\"/>
    </mc:Choice>
  </mc:AlternateContent>
  <xr:revisionPtr revIDLastSave="0" documentId="13_ncr:1_{3FA4319E-B3D4-4146-93FD-B54A6C7A9272}" xr6:coauthVersionLast="47" xr6:coauthVersionMax="47" xr10:uidLastSave="{00000000-0000-0000-0000-000000000000}"/>
  <bookViews>
    <workbookView xWindow="1368" yWindow="828" windowWidth="17280" windowHeight="10572" xr2:uid="{00000000-000D-0000-FFFF-FFFF00000000}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3" l="1"/>
  <c r="I23" i="13"/>
  <c r="I24" i="13"/>
  <c r="I21" i="13"/>
  <c r="I18" i="13"/>
  <c r="I17" i="13"/>
  <c r="I10" i="13"/>
  <c r="I11" i="13"/>
  <c r="I12" i="13"/>
  <c r="I13" i="13"/>
  <c r="I14" i="13"/>
  <c r="I9" i="13"/>
  <c r="C5" i="13"/>
  <c r="C4" i="13"/>
  <c r="C3" i="13"/>
  <c r="C2" i="13"/>
  <c r="I19" i="13" l="1"/>
  <c r="I25" i="13"/>
  <c r="I15" i="13"/>
  <c r="I26" i="13" l="1"/>
  <c r="C9" i="9" s="1"/>
  <c r="C11" i="9" s="1"/>
  <c r="C12" i="9" s="1"/>
  <c r="C13" i="9" s="1"/>
</calcChain>
</file>

<file path=xl/sharedStrings.xml><?xml version="1.0" encoding="utf-8"?>
<sst xmlns="http://schemas.openxmlformats.org/spreadsheetml/2006/main" count="84" uniqueCount="45">
  <si>
    <t>Quotation Form_Medical</t>
  </si>
  <si>
    <t>Client:</t>
  </si>
  <si>
    <t>阿斯利康</t>
  </si>
  <si>
    <t xml:space="preserve">Project Name: </t>
  </si>
  <si>
    <t>2025 AZ慢阻肺病相关医学材料制作</t>
  </si>
  <si>
    <t>Supplier Contact Information:</t>
  </si>
  <si>
    <t>keira.liu@ubs-cn.com</t>
  </si>
  <si>
    <t>Effective Date:</t>
  </si>
  <si>
    <t>Item</t>
  </si>
  <si>
    <t>Cost</t>
  </si>
  <si>
    <t>I.Medical</t>
  </si>
  <si>
    <t>Sub-total</t>
  </si>
  <si>
    <t>TAX 6%</t>
  </si>
  <si>
    <t>Total</t>
  </si>
  <si>
    <t>Discounted Price (if have)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</si>
  <si>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</si>
  <si>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</si>
  <si>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</si>
  <si>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</si>
  <si>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</si>
  <si>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</si>
  <si>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</si>
  <si>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销售培训幻灯(new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</si>
  <si>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</si>
  <si>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</si>
  <si>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</si>
  <si>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</si>
  <si>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</si>
  <si>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</si>
  <si>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英文原文下载</t>
  </si>
  <si>
    <t>篇</t>
  </si>
  <si>
    <t>中文原文下载</t>
  </si>
  <si>
    <t>PPT美化(普通美化)(new work)</t>
  </si>
  <si>
    <t>使用PPT重绘图表、字体设定、动作设定等</t>
  </si>
  <si>
    <t>文档/文案撰写(非DA/推文)</t>
  </si>
  <si>
    <t>根据要求撰写相关内容（不含图），如VIP alert，邮件周报、月报等</t>
  </si>
  <si>
    <t>每500字</t>
  </si>
  <si>
    <t>文献标注(new work)</t>
  </si>
  <si>
    <t>根据所提供素材整理、高亮</t>
  </si>
  <si>
    <t>结算单</t>
    <phoneticPr fontId="16" type="noConversion"/>
  </si>
  <si>
    <t>小计：</t>
    <phoneticPr fontId="16" type="noConversion"/>
  </si>
  <si>
    <t>Sub-total</t>
    <phoneticPr fontId="16" type="noConversion"/>
  </si>
  <si>
    <t>3.其他（10000字）</t>
    <phoneticPr fontId="16" type="noConversion"/>
  </si>
  <si>
    <t>2.幻灯美化（44P）</t>
    <phoneticPr fontId="16" type="noConversion"/>
  </si>
  <si>
    <t>1.销售培训幻灯制作-4套（169P）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</si>
</sst>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</numFmts>
  <fonts count="17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1"/>
      <color rgb="FF0000FF"/>
      <name val="宋体"/>
      <family val="3"/>
      <charset val="134"/>
      <scheme val="minor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微软雅黑"/>
      <family val="2"/>
      <charset val="134"/>
    </font>
    <font>
      <b/>
      <sz val="12"/>
      <color rgb="FF0070C0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0"/>
  </cellStyleXfs>
  <cellXfs count="64">
    <xf numFmtId="0" fontId="0" fillId="0" borderId="0" xfId="0">
      <alignment vertical="center"/>
    </xf>
    <xf numFmtId="0" fontId="1" fillId="0" borderId="0" xfId="9"/>
    <xf numFmtId="0" fontId="0" fillId="0" borderId="0" xfId="0" applyAlignment="1">
      <alignment vertical="center" wrapText="1"/>
    </xf>
    <xf numFmtId="0" fontId="3" fillId="0" borderId="0" xfId="5" applyFont="1">
      <alignment vertical="center"/>
    </xf>
    <xf numFmtId="176" fontId="4" fillId="0" borderId="0" xfId="5" applyNumberFormat="1" applyFont="1" applyAlignment="1">
      <alignment horizontal="left"/>
    </xf>
    <xf numFmtId="0" fontId="4" fillId="0" borderId="0" xfId="10" applyFont="1" applyAlignment="1">
      <alignment vertical="center" wrapText="1"/>
    </xf>
    <xf numFmtId="0" fontId="4" fillId="0" borderId="0" xfId="10" applyFont="1" applyAlignment="1">
      <alignment horizontal="left"/>
    </xf>
    <xf numFmtId="0" fontId="4" fillId="0" borderId="0" xfId="10" applyFont="1" applyAlignment="1">
      <alignment wrapText="1"/>
    </xf>
    <xf numFmtId="0" fontId="3" fillId="0" borderId="0" xfId="10" applyFont="1" applyAlignment="1">
      <alignment vertical="center"/>
    </xf>
    <xf numFmtId="0" fontId="5" fillId="0" borderId="0" xfId="2" applyAlignment="1">
      <alignment horizontal="left"/>
    </xf>
    <xf numFmtId="14" fontId="4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right" vertical="center"/>
    </xf>
    <xf numFmtId="0" fontId="6" fillId="0" borderId="1" xfId="10" applyFont="1" applyBorder="1" applyAlignment="1">
      <alignment horizontal="center" vertical="center"/>
    </xf>
    <xf numFmtId="0" fontId="6" fillId="0" borderId="2" xfId="10" applyFont="1" applyBorder="1" applyAlignment="1">
      <alignment horizontal="center" vertical="center" wrapText="1"/>
    </xf>
    <xf numFmtId="39" fontId="7" fillId="0" borderId="5" xfId="12" applyNumberFormat="1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9" fontId="7" fillId="0" borderId="6" xfId="12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9" fontId="7" fillId="0" borderId="6" xfId="12" applyNumberFormat="1" applyFont="1" applyFill="1" applyBorder="1" applyAlignment="1">
      <alignment horizontal="left" vertical="center" wrapText="1"/>
    </xf>
    <xf numFmtId="176" fontId="8" fillId="0" borderId="0" xfId="5" applyNumberFormat="1" applyFont="1" applyAlignment="1">
      <alignment horizontal="left"/>
    </xf>
    <xf numFmtId="0" fontId="9" fillId="0" borderId="0" xfId="0" applyFont="1" applyAlignment="1">
      <alignment horizontal="left"/>
    </xf>
    <xf numFmtId="176" fontId="3" fillId="0" borderId="0" xfId="5" applyNumberFormat="1" applyFont="1" applyAlignment="1">
      <alignment wrapText="1"/>
    </xf>
    <xf numFmtId="0" fontId="8" fillId="0" borderId="0" xfId="5" applyFont="1" applyAlignment="1">
      <alignment horizontal="left" vertical="center" wrapText="1"/>
    </xf>
    <xf numFmtId="176" fontId="8" fillId="0" borderId="0" xfId="5" applyNumberFormat="1" applyFont="1" applyAlignment="1">
      <alignment horizontal="left" wrapText="1"/>
    </xf>
    <xf numFmtId="176" fontId="4" fillId="0" borderId="0" xfId="5" applyNumberFormat="1" applyFont="1" applyAlignment="1">
      <alignment horizontal="center"/>
    </xf>
    <xf numFmtId="0" fontId="6" fillId="0" borderId="2" xfId="10" applyFont="1" applyBorder="1" applyAlignment="1">
      <alignment horizontal="center" vertical="center"/>
    </xf>
    <xf numFmtId="39" fontId="7" fillId="0" borderId="6" xfId="1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9" fontId="7" fillId="0" borderId="6" xfId="12" applyNumberFormat="1" applyFont="1" applyFill="1" applyBorder="1" applyAlignment="1">
      <alignment horizontal="center" vertical="center" wrapText="1"/>
    </xf>
    <xf numFmtId="37" fontId="7" fillId="0" borderId="6" xfId="12" applyNumberFormat="1" applyFont="1" applyFill="1" applyBorder="1" applyAlignment="1">
      <alignment horizontal="center" vertical="center" wrapText="1"/>
    </xf>
    <xf numFmtId="39" fontId="10" fillId="0" borderId="0" xfId="11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8" fillId="0" borderId="0" xfId="5" applyFont="1" applyAlignment="1">
      <alignment horizontal="left" vertical="center"/>
    </xf>
    <xf numFmtId="0" fontId="6" fillId="0" borderId="15" xfId="10" applyFont="1" applyBorder="1" applyAlignment="1">
      <alignment horizontal="center" vertical="center"/>
    </xf>
    <xf numFmtId="37" fontId="11" fillId="0" borderId="17" xfId="1" applyNumberFormat="1" applyFont="1" applyFill="1" applyBorder="1" applyAlignment="1">
      <alignment horizontal="center" vertical="center" wrapText="1"/>
    </xf>
    <xf numFmtId="177" fontId="3" fillId="3" borderId="18" xfId="10" applyNumberFormat="1" applyFont="1" applyFill="1" applyBorder="1" applyAlignment="1">
      <alignment horizontal="right" vertical="center"/>
    </xf>
    <xf numFmtId="178" fontId="3" fillId="3" borderId="20" xfId="10" applyNumberFormat="1" applyFont="1" applyFill="1" applyBorder="1" applyAlignment="1">
      <alignment horizontal="right" vertical="center"/>
    </xf>
    <xf numFmtId="0" fontId="5" fillId="0" borderId="0" xfId="2" applyNumberFormat="1" applyFill="1" applyBorder="1" applyAlignment="1" applyProtection="1">
      <alignment horizontal="left"/>
    </xf>
    <xf numFmtId="0" fontId="4" fillId="0" borderId="5" xfId="0" applyFont="1" applyBorder="1" applyAlignment="1">
      <alignment horizontal="right" vertical="center" wrapText="1"/>
    </xf>
    <xf numFmtId="177" fontId="3" fillId="0" borderId="17" xfId="1" applyNumberFormat="1" applyFont="1" applyFill="1" applyBorder="1" applyAlignment="1">
      <alignment horizontal="right" vertical="center"/>
    </xf>
    <xf numFmtId="0" fontId="3" fillId="5" borderId="21" xfId="0" applyFont="1" applyFill="1" applyBorder="1" applyAlignment="1">
      <alignment horizontal="right" vertical="center" wrapText="1"/>
    </xf>
    <xf numFmtId="178" fontId="3" fillId="5" borderId="22" xfId="1" applyNumberFormat="1" applyFont="1" applyFill="1" applyBorder="1" applyAlignment="1">
      <alignment horizontal="right" vertical="center"/>
    </xf>
    <xf numFmtId="176" fontId="3" fillId="3" borderId="5" xfId="10" applyNumberFormat="1" applyFont="1" applyFill="1" applyBorder="1" applyAlignment="1">
      <alignment horizontal="right" vertical="center"/>
    </xf>
    <xf numFmtId="178" fontId="3" fillId="3" borderId="17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178" fontId="13" fillId="0" borderId="0" xfId="0" applyNumberFormat="1" applyFont="1">
      <alignment vertical="center"/>
    </xf>
    <xf numFmtId="0" fontId="2" fillId="0" borderId="0" xfId="5" applyFont="1" applyAlignment="1">
      <alignment horizontal="center" vertical="center"/>
    </xf>
    <xf numFmtId="0" fontId="3" fillId="2" borderId="9" xfId="10" applyFont="1" applyFill="1" applyBorder="1" applyAlignment="1">
      <alignment horizontal="left" vertical="center"/>
    </xf>
    <xf numFmtId="0" fontId="3" fillId="2" borderId="19" xfId="1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6" fillId="2" borderId="9" xfId="10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9" xfId="10" applyFont="1" applyFill="1" applyBorder="1" applyAlignment="1">
      <alignment horizontal="left" vertical="center" wrapText="1"/>
    </xf>
    <xf numFmtId="176" fontId="3" fillId="3" borderId="7" xfId="10" applyNumberFormat="1" applyFont="1" applyFill="1" applyBorder="1" applyAlignment="1">
      <alignment horizontal="right" vertical="center"/>
    </xf>
    <xf numFmtId="176" fontId="3" fillId="3" borderId="8" xfId="10" applyNumberFormat="1" applyFont="1" applyFill="1" applyBorder="1" applyAlignment="1">
      <alignment horizontal="right" vertical="center"/>
    </xf>
    <xf numFmtId="176" fontId="3" fillId="3" borderId="13" xfId="10" applyNumberFormat="1" applyFont="1" applyFill="1" applyBorder="1" applyAlignment="1">
      <alignment horizontal="right" vertical="center"/>
    </xf>
    <xf numFmtId="176" fontId="3" fillId="3" borderId="11" xfId="10" applyNumberFormat="1" applyFont="1" applyFill="1" applyBorder="1" applyAlignment="1">
      <alignment horizontal="right" vertical="center"/>
    </xf>
    <xf numFmtId="176" fontId="3" fillId="3" borderId="12" xfId="10" applyNumberFormat="1" applyFont="1" applyFill="1" applyBorder="1" applyAlignment="1">
      <alignment horizontal="right" vertical="center"/>
    </xf>
    <xf numFmtId="176" fontId="3" fillId="3" borderId="14" xfId="10" applyNumberFormat="1" applyFont="1" applyFill="1" applyBorder="1" applyAlignment="1">
      <alignment horizontal="right" vertical="center"/>
    </xf>
    <xf numFmtId="0" fontId="6" fillId="2" borderId="3" xfId="10" applyFont="1" applyFill="1" applyBorder="1" applyAlignment="1">
      <alignment horizontal="left" vertical="center" wrapText="1"/>
    </xf>
    <xf numFmtId="0" fontId="6" fillId="2" borderId="4" xfId="10" applyFont="1" applyFill="1" applyBorder="1" applyAlignment="1">
      <alignment horizontal="left" vertical="center" wrapText="1"/>
    </xf>
    <xf numFmtId="0" fontId="6" fillId="2" borderId="16" xfId="10" applyFont="1" applyFill="1" applyBorder="1" applyAlignment="1">
      <alignment horizontal="left" vertical="center" wrapText="1"/>
    </xf>
  </cellXfs>
  <cellStyles count="16">
    <cellStyle name="Normal_商务会议及团队差旅报价表20070807" xfId="3" xr:uid="{00000000-0005-0000-0000-000031000000}"/>
    <cellStyle name="百分比 2" xfId="4" xr:uid="{00000000-0005-0000-0000-000032000000}"/>
    <cellStyle name="常规" xfId="0" builtinId="0"/>
    <cellStyle name="常规 2" xfId="5" xr:uid="{00000000-0005-0000-0000-000033000000}"/>
    <cellStyle name="常规 2 2" xfId="6" xr:uid="{00000000-0005-0000-0000-000034000000}"/>
    <cellStyle name="常规 2 2 2 2" xfId="7" xr:uid="{00000000-0005-0000-0000-000035000000}"/>
    <cellStyle name="常规 3 2" xfId="8" xr:uid="{00000000-0005-0000-0000-000036000000}"/>
    <cellStyle name="常规_flash" xfId="9" xr:uid="{00000000-0005-0000-0000-000037000000}"/>
    <cellStyle name="常规_长城会短信相关活动报价1016" xfId="10" xr:uid="{00000000-0005-0000-0000-000038000000}"/>
    <cellStyle name="超链接" xfId="2" builtinId="8"/>
    <cellStyle name="千位分隔" xfId="1" builtinId="3"/>
    <cellStyle name="千位分隔 2" xfId="11" xr:uid="{00000000-0005-0000-0000-000039000000}"/>
    <cellStyle name="千位分隔 2 3" xfId="12" xr:uid="{00000000-0005-0000-0000-00003A000000}"/>
    <cellStyle name="千位分隔 2 3 2" xfId="13" xr:uid="{00000000-0005-0000-0000-00003B000000}"/>
    <cellStyle name="千位分隔 3" xfId="14" xr:uid="{00000000-0005-0000-0000-00003C000000}"/>
    <cellStyle name="样式 1" xfId="15" xr:uid="{00000000-0005-0000-0000-00003D000000}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19"/>
  <sheetViews>
    <sheetView tabSelected="1" zoomScale="86" zoomScaleNormal="86" workbookViewId="0">
      <selection activeCell="B19" sqref="B19"/>
    </sheetView>
  </sheetViews>
  <sheetFormatPr defaultColWidth="8.8984375" defaultRowHeight="15.6" x14ac:dyDescent="0.25"/>
  <cols>
    <col min="1" max="1" width="5.09765625" customWidth="1"/>
    <col min="2" max="2" width="33.59765625" customWidth="1"/>
    <col min="3" max="3" width="42.09765625" customWidth="1"/>
    <col min="4" max="4" width="42.3984375" customWidth="1"/>
  </cols>
  <sheetData>
    <row r="1" spans="2:3" ht="37.5" customHeight="1" x14ac:dyDescent="0.25">
      <c r="B1" s="47" t="s">
        <v>39</v>
      </c>
      <c r="C1" s="47"/>
    </row>
    <row r="2" spans="2:3" x14ac:dyDescent="0.35">
      <c r="B2" s="3" t="s">
        <v>1</v>
      </c>
      <c r="C2" s="6" t="s">
        <v>2</v>
      </c>
    </row>
    <row r="3" spans="2:3" x14ac:dyDescent="0.35">
      <c r="B3" s="3" t="s">
        <v>3</v>
      </c>
      <c r="C3" s="6" t="s">
        <v>4</v>
      </c>
    </row>
    <row r="4" spans="2:3" s="1" customFormat="1" ht="16.5" customHeight="1" x14ac:dyDescent="0.25">
      <c r="B4" s="8" t="s">
        <v>5</v>
      </c>
      <c r="C4" s="38" t="s">
        <v>6</v>
      </c>
    </row>
    <row r="5" spans="2:3" s="1" customFormat="1" ht="16.5" customHeight="1" x14ac:dyDescent="0.25">
      <c r="B5" s="8" t="s">
        <v>7</v>
      </c>
      <c r="C5" s="10">
        <v>45981</v>
      </c>
    </row>
    <row r="6" spans="2:3" s="1" customFormat="1" ht="16.5" customHeight="1" x14ac:dyDescent="0.25">
      <c r="B6" s="11"/>
      <c r="C6" s="11"/>
    </row>
    <row r="7" spans="2:3" s="1" customFormat="1" ht="30.75" customHeight="1" x14ac:dyDescent="0.25">
      <c r="B7" s="12" t="s">
        <v>8</v>
      </c>
      <c r="C7" s="34" t="s">
        <v>9</v>
      </c>
    </row>
    <row r="8" spans="2:3" s="1" customFormat="1" x14ac:dyDescent="0.25">
      <c r="B8" s="48" t="s">
        <v>10</v>
      </c>
      <c r="C8" s="49"/>
    </row>
    <row r="9" spans="2:3" x14ac:dyDescent="0.25">
      <c r="B9" s="39" t="s">
        <v>11</v>
      </c>
      <c r="C9" s="40">
        <f>Medical!I26</f>
        <v>94273</v>
      </c>
    </row>
    <row r="10" spans="2:3" ht="3.75" customHeight="1" x14ac:dyDescent="0.25">
      <c r="B10" s="50"/>
      <c r="C10" s="51"/>
    </row>
    <row r="11" spans="2:3" x14ac:dyDescent="0.25">
      <c r="B11" s="41" t="s">
        <v>11</v>
      </c>
      <c r="C11" s="42">
        <f>C9</f>
        <v>94273</v>
      </c>
    </row>
    <row r="12" spans="2:3" x14ac:dyDescent="0.25">
      <c r="B12" s="41" t="s">
        <v>12</v>
      </c>
      <c r="C12" s="42">
        <f>C11*0.06</f>
        <v>5656.38</v>
      </c>
    </row>
    <row r="13" spans="2:3" x14ac:dyDescent="0.25">
      <c r="B13" s="43" t="s">
        <v>13</v>
      </c>
      <c r="C13" s="44">
        <f>C11+C12</f>
        <v>99929.38</v>
      </c>
    </row>
    <row r="14" spans="2:3" ht="17.399999999999999" x14ac:dyDescent="0.25">
      <c r="B14" s="45" t="s">
        <v>14</v>
      </c>
      <c r="C14" s="46"/>
    </row>
    <row r="16" spans="2:3" x14ac:dyDescent="0.25">
      <c r="B16" s="19"/>
    </row>
    <row r="17" spans="2:2" x14ac:dyDescent="0.25">
      <c r="B17" s="19"/>
    </row>
    <row r="18" spans="2:2" x14ac:dyDescent="0.25">
      <c r="B18" s="19"/>
    </row>
    <row r="19" spans="2:2" x14ac:dyDescent="0.25">
      <c r="B19" s="19"/>
    </row>
  </sheetData>
  <mergeCells count="3">
    <mergeCell ref="B1:C1"/>
    <mergeCell ref="B8:C8"/>
    <mergeCell ref="B10:C10"/>
  </mergeCells>
  <phoneticPr fontId="16" type="noConversion"/>
  <hyperlinks>
    <hyperlink ref="C4" r:id="rId1" tooltip="mailto:keira.liu@ubs-cn.com" xr:uid="{00000000-0004-0000-0000-000000000000}"/>
  </hyperlinks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33"/>
  <sheetViews>
    <sheetView topLeftCell="A7" zoomScale="70" zoomScaleNormal="70" workbookViewId="0">
      <selection activeCell="K15" sqref="K15"/>
    </sheetView>
  </sheetViews>
  <sheetFormatPr defaultColWidth="8.8984375" defaultRowHeight="15.6" x14ac:dyDescent="0.25"/>
  <cols>
    <col min="1" max="1" width="5.09765625" customWidth="1"/>
    <col min="2" max="2" width="28.09765625" customWidth="1"/>
    <col min="3" max="3" width="66" style="2" customWidth="1"/>
    <col min="4" max="4" width="18" style="2" customWidth="1"/>
    <col min="5" max="5" width="15.59765625" style="2" customWidth="1"/>
    <col min="6" max="6" width="11" customWidth="1"/>
    <col min="7" max="7" width="8.3984375" customWidth="1"/>
    <col min="8" max="8" width="10.5" customWidth="1"/>
    <col min="9" max="9" width="16.3984375" customWidth="1"/>
  </cols>
  <sheetData>
    <row r="1" spans="2:9" ht="37.5" customHeight="1" x14ac:dyDescent="0.25">
      <c r="B1" s="47" t="s">
        <v>0</v>
      </c>
      <c r="C1" s="47"/>
      <c r="D1" s="47"/>
      <c r="E1" s="47"/>
      <c r="F1" s="47"/>
      <c r="G1" s="47"/>
      <c r="H1" s="47"/>
      <c r="I1" s="47"/>
    </row>
    <row r="2" spans="2:9" x14ac:dyDescent="0.35">
      <c r="B2" s="3" t="s">
        <v>1</v>
      </c>
      <c r="C2" s="4" t="str">
        <f>Summary!C2</f>
        <v>阿斯利康</v>
      </c>
      <c r="D2" s="5"/>
      <c r="E2" s="5"/>
      <c r="F2" s="24"/>
      <c r="G2" s="24"/>
      <c r="H2" s="24"/>
      <c r="I2" s="24"/>
    </row>
    <row r="3" spans="2:9" x14ac:dyDescent="0.35">
      <c r="B3" s="3" t="s">
        <v>3</v>
      </c>
      <c r="C3" s="6" t="str">
        <f>Summary!C3</f>
        <v>2025 AZ慢阻肺病相关医学材料制作</v>
      </c>
      <c r="D3" s="7"/>
      <c r="E3" s="7"/>
      <c r="F3" s="24"/>
      <c r="G3" s="24"/>
      <c r="H3" s="24"/>
      <c r="I3" s="24"/>
    </row>
    <row r="4" spans="2:9" s="1" customFormat="1" ht="16.5" customHeight="1" x14ac:dyDescent="0.25">
      <c r="B4" s="8" t="s">
        <v>5</v>
      </c>
      <c r="C4" s="9" t="str">
        <f>Summary!C4</f>
        <v>keira.liu@ubs-cn.com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25">
      <c r="B5" s="8" t="s">
        <v>7</v>
      </c>
      <c r="C5" s="10">
        <f>Summary!C5</f>
        <v>45981</v>
      </c>
      <c r="D5" s="8"/>
      <c r="E5" s="8"/>
      <c r="F5" s="8"/>
      <c r="G5" s="8"/>
      <c r="H5" s="8"/>
      <c r="I5" s="8"/>
    </row>
    <row r="6" spans="2:9" s="1" customFormat="1" ht="16.5" customHeight="1" thickBot="1" x14ac:dyDescent="0.3">
      <c r="B6" s="11"/>
      <c r="C6" s="11"/>
      <c r="D6" s="11"/>
      <c r="E6" s="11"/>
      <c r="F6" s="11"/>
      <c r="G6" s="11"/>
      <c r="H6" s="11"/>
      <c r="I6" s="11"/>
    </row>
    <row r="7" spans="2:9" s="1" customFormat="1" ht="33" thickBot="1" x14ac:dyDescent="0.3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34" t="s">
        <v>21</v>
      </c>
    </row>
    <row r="8" spans="2:9" s="1" customFormat="1" ht="16.5" customHeight="1" x14ac:dyDescent="0.25">
      <c r="B8" s="61" t="s">
        <v>44</v>
      </c>
      <c r="C8" s="62"/>
      <c r="D8" s="62"/>
      <c r="E8" s="62"/>
      <c r="F8" s="62"/>
      <c r="G8" s="62"/>
      <c r="H8" s="62"/>
      <c r="I8" s="63"/>
    </row>
    <row r="9" spans="2:9" s="1" customFormat="1" ht="26.4" x14ac:dyDescent="0.25">
      <c r="B9" s="14" t="s">
        <v>22</v>
      </c>
      <c r="C9" s="15" t="s">
        <v>23</v>
      </c>
      <c r="D9" s="16" t="s">
        <v>24</v>
      </c>
      <c r="E9" s="16"/>
      <c r="F9" s="26">
        <v>407</v>
      </c>
      <c r="G9" s="27" t="s">
        <v>25</v>
      </c>
      <c r="H9" s="27">
        <v>169</v>
      </c>
      <c r="I9" s="35">
        <f>F9*H9</f>
        <v>68783</v>
      </c>
    </row>
    <row r="10" spans="2:9" s="1" customFormat="1" x14ac:dyDescent="0.25">
      <c r="B10" s="14" t="s">
        <v>26</v>
      </c>
      <c r="C10" s="17" t="s">
        <v>27</v>
      </c>
      <c r="D10" s="16" t="s">
        <v>24</v>
      </c>
      <c r="E10" s="16"/>
      <c r="F10" s="26">
        <v>450</v>
      </c>
      <c r="G10" s="27" t="s">
        <v>28</v>
      </c>
      <c r="H10" s="27">
        <v>4</v>
      </c>
      <c r="I10" s="35">
        <f t="shared" ref="I10:I14" si="0">F10*H10</f>
        <v>1800</v>
      </c>
    </row>
    <row r="11" spans="2:9" s="1" customFormat="1" x14ac:dyDescent="0.25">
      <c r="B11" s="18" t="s">
        <v>29</v>
      </c>
      <c r="C11" s="18" t="s">
        <v>29</v>
      </c>
      <c r="D11" s="16" t="s">
        <v>24</v>
      </c>
      <c r="E11" s="16"/>
      <c r="F11" s="28">
        <v>10</v>
      </c>
      <c r="G11" s="28" t="s">
        <v>30</v>
      </c>
      <c r="H11" s="29">
        <v>172</v>
      </c>
      <c r="I11" s="35">
        <f t="shared" si="0"/>
        <v>1720</v>
      </c>
    </row>
    <row r="12" spans="2:9" s="1" customFormat="1" x14ac:dyDescent="0.25">
      <c r="B12" s="18" t="s">
        <v>31</v>
      </c>
      <c r="C12" s="18" t="s">
        <v>31</v>
      </c>
      <c r="D12" s="16" t="s">
        <v>24</v>
      </c>
      <c r="E12" s="16"/>
      <c r="F12" s="28">
        <v>7</v>
      </c>
      <c r="G12" s="28" t="s">
        <v>30</v>
      </c>
      <c r="H12" s="29">
        <v>0</v>
      </c>
      <c r="I12" s="35">
        <f t="shared" si="0"/>
        <v>0</v>
      </c>
    </row>
    <row r="13" spans="2:9" s="1" customFormat="1" x14ac:dyDescent="0.25">
      <c r="B13" s="18" t="s">
        <v>37</v>
      </c>
      <c r="C13" s="18" t="s">
        <v>38</v>
      </c>
      <c r="D13" s="16" t="s">
        <v>24</v>
      </c>
      <c r="E13" s="16"/>
      <c r="F13" s="28">
        <v>15</v>
      </c>
      <c r="G13" s="28" t="s">
        <v>30</v>
      </c>
      <c r="H13" s="29">
        <v>0</v>
      </c>
      <c r="I13" s="35">
        <f t="shared" si="0"/>
        <v>0</v>
      </c>
    </row>
    <row r="14" spans="2:9" s="1" customFormat="1" x14ac:dyDescent="0.25">
      <c r="B14" s="14" t="s">
        <v>32</v>
      </c>
      <c r="C14" s="17" t="s">
        <v>33</v>
      </c>
      <c r="D14" s="16" t="s">
        <v>24</v>
      </c>
      <c r="E14" s="16"/>
      <c r="F14" s="26">
        <v>50</v>
      </c>
      <c r="G14" s="27" t="s">
        <v>25</v>
      </c>
      <c r="H14" s="27">
        <v>169</v>
      </c>
      <c r="I14" s="35">
        <f t="shared" si="0"/>
        <v>8450</v>
      </c>
    </row>
    <row r="15" spans="2:9" s="1" customFormat="1" ht="16.2" thickBot="1" x14ac:dyDescent="0.3">
      <c r="B15" s="55" t="s">
        <v>40</v>
      </c>
      <c r="C15" s="56"/>
      <c r="D15" s="56"/>
      <c r="E15" s="56"/>
      <c r="F15" s="56"/>
      <c r="G15" s="56"/>
      <c r="H15" s="57"/>
      <c r="I15" s="36">
        <f>SUM(I9:I14)</f>
        <v>80753</v>
      </c>
    </row>
    <row r="16" spans="2:9" ht="16.5" customHeight="1" x14ac:dyDescent="0.25">
      <c r="B16" s="52" t="s">
        <v>43</v>
      </c>
      <c r="C16" s="53"/>
      <c r="D16" s="53"/>
      <c r="E16" s="53"/>
      <c r="F16" s="53"/>
      <c r="G16" s="53"/>
      <c r="H16" s="53"/>
      <c r="I16" s="54"/>
    </row>
    <row r="17" spans="2:9" x14ac:dyDescent="0.25">
      <c r="B17" s="14" t="s">
        <v>32</v>
      </c>
      <c r="C17" s="17" t="s">
        <v>33</v>
      </c>
      <c r="D17" s="16" t="s">
        <v>24</v>
      </c>
      <c r="E17" s="16"/>
      <c r="F17" s="26">
        <v>50</v>
      </c>
      <c r="G17" s="27" t="s">
        <v>25</v>
      </c>
      <c r="H17" s="27">
        <v>44</v>
      </c>
      <c r="I17" s="35">
        <f>F17*H17</f>
        <v>2200</v>
      </c>
    </row>
    <row r="18" spans="2:9" x14ac:dyDescent="0.25">
      <c r="B18" s="14" t="s">
        <v>26</v>
      </c>
      <c r="C18" s="17" t="s">
        <v>27</v>
      </c>
      <c r="D18" s="16" t="s">
        <v>24</v>
      </c>
      <c r="E18" s="16"/>
      <c r="F18" s="26">
        <v>450</v>
      </c>
      <c r="G18" s="27" t="s">
        <v>28</v>
      </c>
      <c r="H18" s="27">
        <v>2</v>
      </c>
      <c r="I18" s="35">
        <f>F18*H18</f>
        <v>900</v>
      </c>
    </row>
    <row r="19" spans="2:9" ht="16.2" thickBot="1" x14ac:dyDescent="0.3">
      <c r="B19" s="55" t="s">
        <v>40</v>
      </c>
      <c r="C19" s="56"/>
      <c r="D19" s="56"/>
      <c r="E19" s="56"/>
      <c r="F19" s="56"/>
      <c r="G19" s="56"/>
      <c r="H19" s="57"/>
      <c r="I19" s="36">
        <f>SUM(I17:I18)</f>
        <v>3100</v>
      </c>
    </row>
    <row r="20" spans="2:9" s="1" customFormat="1" ht="17.25" customHeight="1" x14ac:dyDescent="0.25">
      <c r="B20" s="52" t="s">
        <v>42</v>
      </c>
      <c r="C20" s="53"/>
      <c r="D20" s="53"/>
      <c r="E20" s="53"/>
      <c r="F20" s="53"/>
      <c r="G20" s="53"/>
      <c r="H20" s="53"/>
      <c r="I20" s="54"/>
    </row>
    <row r="21" spans="2:9" ht="16.2" customHeight="1" x14ac:dyDescent="0.25">
      <c r="B21" s="14" t="s">
        <v>34</v>
      </c>
      <c r="C21" s="15" t="s">
        <v>35</v>
      </c>
      <c r="D21" s="16" t="s">
        <v>24</v>
      </c>
      <c r="E21" s="16"/>
      <c r="F21" s="26">
        <v>495</v>
      </c>
      <c r="G21" s="27" t="s">
        <v>36</v>
      </c>
      <c r="H21" s="27">
        <v>18</v>
      </c>
      <c r="I21" s="35">
        <f>F21*H21</f>
        <v>8910</v>
      </c>
    </row>
    <row r="22" spans="2:9" s="1" customFormat="1" x14ac:dyDescent="0.25">
      <c r="B22" s="18" t="s">
        <v>29</v>
      </c>
      <c r="C22" s="18" t="s">
        <v>29</v>
      </c>
      <c r="D22" s="16" t="s">
        <v>24</v>
      </c>
      <c r="E22" s="16"/>
      <c r="F22" s="28">
        <v>10</v>
      </c>
      <c r="G22" s="28" t="s">
        <v>30</v>
      </c>
      <c r="H22" s="29">
        <v>151</v>
      </c>
      <c r="I22" s="35">
        <f t="shared" ref="I22:I24" si="1">F22*H22</f>
        <v>1510</v>
      </c>
    </row>
    <row r="23" spans="2:9" s="1" customFormat="1" x14ac:dyDescent="0.25">
      <c r="B23" s="18" t="s">
        <v>31</v>
      </c>
      <c r="C23" s="18" t="s">
        <v>31</v>
      </c>
      <c r="D23" s="16" t="s">
        <v>24</v>
      </c>
      <c r="E23" s="16"/>
      <c r="F23" s="28">
        <v>7</v>
      </c>
      <c r="G23" s="28" t="s">
        <v>30</v>
      </c>
      <c r="H23" s="29">
        <v>0</v>
      </c>
      <c r="I23" s="35">
        <f t="shared" si="1"/>
        <v>0</v>
      </c>
    </row>
    <row r="24" spans="2:9" ht="16.2" customHeight="1" x14ac:dyDescent="0.25">
      <c r="B24" s="18" t="s">
        <v>37</v>
      </c>
      <c r="C24" s="18" t="s">
        <v>38</v>
      </c>
      <c r="D24" s="16" t="s">
        <v>24</v>
      </c>
      <c r="E24" s="16"/>
      <c r="F24" s="28">
        <v>15</v>
      </c>
      <c r="G24" s="28" t="s">
        <v>30</v>
      </c>
      <c r="H24" s="29">
        <v>0</v>
      </c>
      <c r="I24" s="35">
        <f t="shared" si="1"/>
        <v>0</v>
      </c>
    </row>
    <row r="25" spans="2:9" ht="16.2" thickBot="1" x14ac:dyDescent="0.3">
      <c r="B25" s="55" t="s">
        <v>40</v>
      </c>
      <c r="C25" s="56"/>
      <c r="D25" s="56"/>
      <c r="E25" s="56"/>
      <c r="F25" s="56"/>
      <c r="G25" s="56"/>
      <c r="H25" s="57"/>
      <c r="I25" s="36">
        <f>SUM(I21:I24)</f>
        <v>10420</v>
      </c>
    </row>
    <row r="26" spans="2:9" ht="16.2" thickBot="1" x14ac:dyDescent="0.3">
      <c r="B26" s="58" t="s">
        <v>41</v>
      </c>
      <c r="C26" s="59"/>
      <c r="D26" s="59"/>
      <c r="E26" s="59"/>
      <c r="F26" s="59"/>
      <c r="G26" s="59"/>
      <c r="H26" s="60"/>
      <c r="I26" s="37">
        <f>I19+I25+I15</f>
        <v>94273</v>
      </c>
    </row>
    <row r="28" spans="2:9" x14ac:dyDescent="0.4">
      <c r="B28" s="19"/>
      <c r="C28" s="20"/>
      <c r="D28" s="21"/>
      <c r="E28" s="30"/>
      <c r="F28" s="31"/>
      <c r="G28" s="31"/>
      <c r="H28" s="31"/>
      <c r="I28" s="31"/>
    </row>
    <row r="29" spans="2:9" x14ac:dyDescent="0.4">
      <c r="B29" s="19"/>
      <c r="C29" s="20"/>
      <c r="D29" s="21"/>
      <c r="E29" s="30"/>
      <c r="F29" s="31"/>
      <c r="G29" s="31"/>
      <c r="H29" s="31"/>
      <c r="I29" s="31"/>
    </row>
    <row r="30" spans="2:9" x14ac:dyDescent="0.25">
      <c r="B30" s="19"/>
      <c r="C30" s="20"/>
      <c r="D30" s="22"/>
      <c r="E30" s="30"/>
      <c r="F30" s="31"/>
      <c r="G30" s="31"/>
      <c r="H30" s="32"/>
      <c r="I30" s="31"/>
    </row>
    <row r="31" spans="2:9" x14ac:dyDescent="0.25">
      <c r="B31" s="19"/>
      <c r="C31" s="22"/>
      <c r="D31" s="22"/>
      <c r="E31" s="30"/>
      <c r="F31" s="31"/>
      <c r="G31" s="31"/>
      <c r="H31" s="31"/>
      <c r="I31" s="31"/>
    </row>
    <row r="32" spans="2:9" x14ac:dyDescent="0.25">
      <c r="B32" s="19"/>
      <c r="C32" s="22"/>
      <c r="D32" s="22"/>
      <c r="E32" s="22"/>
      <c r="F32" s="33"/>
    </row>
    <row r="33" spans="2:6" x14ac:dyDescent="0.25">
      <c r="B33" s="19"/>
      <c r="C33" s="23"/>
      <c r="D33" s="23"/>
      <c r="E33" s="23"/>
      <c r="F33" s="33"/>
    </row>
  </sheetData>
  <mergeCells count="8">
    <mergeCell ref="B20:I20"/>
    <mergeCell ref="B25:H25"/>
    <mergeCell ref="B26:H26"/>
    <mergeCell ref="B1:I1"/>
    <mergeCell ref="B8:I8"/>
    <mergeCell ref="B15:H15"/>
    <mergeCell ref="B16:I16"/>
    <mergeCell ref="B19:H19"/>
  </mergeCells>
  <phoneticPr fontId="16" type="noConversion"/>
  <hyperlinks>
    <hyperlink ref="C4" r:id="rId1" display="=Summary!C4" xr:uid="{00000000-0004-0000-0100-000000000000}"/>
  </hyperlinks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Xiaoyi Guo</cp:lastModifiedBy>
  <cp:lastPrinted>2021-05-04T10:39:00Z</cp:lastPrinted>
  <dcterms:created xsi:type="dcterms:W3CDTF">2016-07-03T17:42:00Z</dcterms:created>
  <dcterms:modified xsi:type="dcterms:W3CDTF">2025-11-20T05:16:34Z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F64E69719B5B682A558CA568E903B439_43</vt:lpwstr>
  </property>
</Properties>
</file>