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<sst xmlns="http://schemas.openxmlformats.org/spreadsheetml/2006/main" count="59" uniqueCount="35">
  <si>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结算单</t>
  </si>
  <si>
    <t>Client:</t>
  </si>
  <si>
    <t>阿斯利康</t>
  </si>
  <si>
    <t xml:space="preserve">Project Name: </t>
  </si>
  <si>
    <t>2024AZ医学部幻灯制作（16套）</t>
  </si>
  <si>
    <t>Supplier Contact Information:</t>
  </si>
  <si>
    <t>sarine.jin@ubs-cn.com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</si>
  <si>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</si>
  <si>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</si>
  <si>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</si>
  <si>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</si>
  <si>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</si>
  <si>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</si>
  <si>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</si>
  <si>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</si>
  <si>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</si>
  <si>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</si>
  <si>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</si>
  <si>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</si>
  <si>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</si>
  <si>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</si>
  <si>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</si>
  <si>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1.幻灯制作-5套（预估45p/套）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</si>
  <si>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</si>
  <si>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</si>
  <si>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</si>
  <si>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</si>
  <si>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</si>
  <si>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</si>
  <si>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</si>
  <si>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</si>
  <si>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</si>
  <si>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</si>
  <si>
    <t>2.幻灯制作-11套（预估45p/套）</t>
  </si>
  <si>
    <t>销售培训幻灯(new work)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</si>
</sst>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6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56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56" applyFont="1" applyAlignment="1">
      <alignment horizontal="left"/>
    </xf>
    <xf numFmtId="0" fontId="4" fillId="0" borderId="0" xfId="56" applyFont="1" applyAlignment="1">
      <alignment wrapText="1"/>
    </xf>
    <xf numFmtId="0" fontId="3" fillId="0" borderId="0" xfId="56" applyFont="1" applyAlignment="1">
      <alignment vertical="center"/>
    </xf>
    <xf numFmtId="0" fontId="5" fillId="0" borderId="0" xfId="6" applyFont="1">
      <alignment vertical="center"/>
    </xf>
    <xf numFmtId="14" fontId="4" fillId="0" borderId="0" xfId="56" applyNumberFormat="1" applyFont="1" applyAlignment="1">
      <alignment horizontal="left" vertical="center"/>
    </xf>
    <xf numFmtId="0" fontId="3" fillId="0" borderId="0" xfId="56" applyFont="1" applyAlignment="1">
      <alignment horizontal="right" vertical="center"/>
    </xf>
    <xf numFmtId="0" fontId="6" fillId="0" borderId="1" xfId="56" applyFont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/>
    </xf>
    <xf numFmtId="0" fontId="6" fillId="0" borderId="3" xfId="56" applyFont="1" applyBorder="1" applyAlignment="1">
      <alignment horizontal="center" vertical="center"/>
    </xf>
    <xf numFmtId="0" fontId="6" fillId="2" borderId="4" xfId="56" applyFont="1" applyFill="1" applyBorder="1" applyAlignment="1">
      <alignment horizontal="left" vertical="center" wrapText="1"/>
    </xf>
    <xf numFmtId="0" fontId="6" fillId="2" borderId="5" xfId="56" applyFont="1" applyFill="1" applyBorder="1" applyAlignment="1">
      <alignment horizontal="left" vertical="center" wrapText="1"/>
    </xf>
    <xf numFmtId="0" fontId="6" fillId="2" borderId="6" xfId="56" applyFont="1" applyFill="1" applyBorder="1" applyAlignment="1">
      <alignment horizontal="left" vertical="center" wrapText="1"/>
    </xf>
    <xf numFmtId="39" fontId="7" fillId="0" borderId="7" xfId="58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39" fontId="7" fillId="0" borderId="8" xfId="58" applyNumberFormat="1" applyFont="1" applyBorder="1" applyAlignment="1">
      <alignment horizontal="center" vertical="center" wrapText="1"/>
    </xf>
    <xf numFmtId="39" fontId="7" fillId="0" borderId="8" xfId="58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176" fontId="3" fillId="3" borderId="10" xfId="56" applyNumberFormat="1" applyFont="1" applyFill="1" applyBorder="1" applyAlignment="1">
      <alignment horizontal="right" vertical="center"/>
    </xf>
    <xf numFmtId="176" fontId="3" fillId="3" borderId="11" xfId="56" applyNumberFormat="1" applyFont="1" applyFill="1" applyBorder="1" applyAlignment="1">
      <alignment horizontal="right" vertical="center"/>
    </xf>
    <xf numFmtId="176" fontId="3" fillId="3" borderId="12" xfId="56" applyNumberFormat="1" applyFont="1" applyFill="1" applyBorder="1" applyAlignment="1">
      <alignment horizontal="right" vertical="center"/>
    </xf>
    <xf numFmtId="177" fontId="3" fillId="3" borderId="13" xfId="56" applyNumberFormat="1" applyFont="1" applyFill="1" applyBorder="1" applyAlignment="1">
      <alignment horizontal="right" vertical="center"/>
    </xf>
    <xf numFmtId="176" fontId="3" fillId="3" borderId="14" xfId="56" applyNumberFormat="1" applyFont="1" applyFill="1" applyBorder="1" applyAlignment="1">
      <alignment horizontal="right" vertical="center"/>
    </xf>
    <xf numFmtId="176" fontId="3" fillId="3" borderId="15" xfId="56" applyNumberFormat="1" applyFont="1" applyFill="1" applyBorder="1" applyAlignment="1">
      <alignment horizontal="right" vertical="center"/>
    </xf>
    <xf numFmtId="178" fontId="3" fillId="3" borderId="16" xfId="56" applyNumberFormat="1" applyFont="1" applyFill="1" applyBorder="1" applyAlignment="1">
      <alignment horizontal="right" vertical="center"/>
    </xf>
    <xf numFmtId="176" fontId="9" fillId="0" borderId="0" xfId="51" applyNumberFormat="1" applyFont="1" applyAlignment="1">
      <alignment horizontal="left"/>
    </xf>
    <xf numFmtId="0" fontId="10" fillId="0" borderId="0" xfId="0" applyFont="1" applyAlignment="1">
      <alignment horizontal="left"/>
    </xf>
    <xf numFmtId="176" fontId="3" fillId="0" borderId="0" xfId="51" applyNumberFormat="1" applyFont="1" applyAlignment="1">
      <alignment wrapText="1"/>
    </xf>
    <xf numFmtId="39" fontId="11" fillId="0" borderId="0" xfId="57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51" applyFont="1" applyAlignment="1">
      <alignment horizontal="left" vertical="center" wrapText="1"/>
    </xf>
    <xf numFmtId="0" fontId="11" fillId="0" borderId="0" xfId="0" applyFont="1" applyAlignment="1"/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3" fillId="2" borderId="4" xfId="56" applyFont="1" applyFill="1" applyBorder="1" applyAlignment="1">
      <alignment horizontal="left" vertical="center"/>
    </xf>
    <xf numFmtId="0" fontId="3" fillId="2" borderId="6" xfId="56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7" fontId="3" fillId="0" borderId="9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176" fontId="3" fillId="3" borderId="7" xfId="56" applyNumberFormat="1" applyFont="1" applyFill="1" applyBorder="1" applyAlignment="1">
      <alignment horizontal="right" vertical="center"/>
    </xf>
    <xf numFmtId="178" fontId="3" fillId="3" borderId="9" xfId="56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rine.ji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rine.ji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0"/>
  <sheetViews>
    <sheetView tabSelected="1" zoomScale="86" zoomScaleNormal="86" workbookViewId="0">
      <selection activeCell="C14" sqref="C14"/>
    </sheetView>
  </sheetViews>
  <sheetFormatPr defaultColWidth="8.9" defaultRowHeight="15" outlineLevelCol="2"/>
  <cols>
    <col min="1" max="1" width="5.2" customWidth="1"/>
    <col min="2" max="2" width="33.7" customWidth="1"/>
    <col min="3" max="3" width="42.2" customWidth="1"/>
    <col min="4" max="4" width="42.4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8" t="s">
        <v>2</v>
      </c>
    </row>
    <row r="3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>
        <v>46003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spans="2:3">
      <c r="B8" s="44" t="s">
        <v>10</v>
      </c>
      <c r="C8" s="45"/>
    </row>
    <row r="9" spans="2:3">
      <c r="B9" s="46" t="s">
        <v>11</v>
      </c>
      <c r="C9" s="47">
        <f>Medical!I18</f>
        <v>386543</v>
      </c>
    </row>
    <row r="10" ht="3.75" customHeight="1" spans="2:3">
      <c r="B10" s="48"/>
      <c r="C10" s="49"/>
    </row>
    <row r="11" spans="2:3">
      <c r="B11" s="50" t="s">
        <v>11</v>
      </c>
      <c r="C11" s="51">
        <f>C9</f>
        <v>386543</v>
      </c>
    </row>
    <row r="12" spans="2:3">
      <c r="B12" s="50" t="s">
        <v>12</v>
      </c>
      <c r="C12" s="51">
        <f>C11*0.06</f>
        <v>23192.58</v>
      </c>
    </row>
    <row r="13" spans="2:3">
      <c r="B13" s="52" t="s">
        <v>13</v>
      </c>
      <c r="C13" s="53">
        <f>C11+C12</f>
        <v>409735.58</v>
      </c>
    </row>
    <row r="14" ht="16.5" spans="2:3">
      <c r="B14" s="54" t="s">
        <v>14</v>
      </c>
      <c r="C14" s="55">
        <v>320000</v>
      </c>
    </row>
    <row r="16" spans="2:3">
      <c r="B16" s="35"/>
    </row>
    <row r="17" spans="2:2">
      <c r="B17" s="35"/>
    </row>
    <row r="18" spans="2:2">
      <c r="B18" s="35"/>
    </row>
    <row r="19" spans="2:2">
      <c r="B19" s="35"/>
    </row>
    <row r="20" spans="2:2">
      <c r="B20" s="35"/>
    </row>
  </sheetData>
  <mergeCells count="3">
    <mergeCell ref="B1:C1"/>
    <mergeCell ref="B8:C8"/>
    <mergeCell ref="B10:C10"/>
  </mergeCells>
  <hyperlinks>
    <hyperlink ref="C4" r:id="rId1" display="sarine.jin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zoomScale="72" zoomScaleNormal="72" workbookViewId="0">
      <selection activeCell="C4" sqref="C4"/>
    </sheetView>
  </sheetViews>
  <sheetFormatPr defaultColWidth="8.9" defaultRowHeight="15"/>
  <cols>
    <col min="1" max="1" width="5.2" customWidth="1"/>
    <col min="2" max="2" width="28.2" customWidth="1"/>
    <col min="3" max="3" width="66" style="2" customWidth="1"/>
    <col min="4" max="4" width="18" style="2" customWidth="1"/>
    <col min="5" max="5" width="15.7" style="2" customWidth="1"/>
    <col min="6" max="6" width="11" customWidth="1"/>
    <col min="7" max="7" width="8.4" customWidth="1"/>
    <col min="8" max="8" width="10.5" customWidth="1"/>
    <col min="9" max="9" width="16.4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7"/>
      <c r="G2" s="7"/>
      <c r="H2" s="7"/>
      <c r="I2" s="7"/>
    </row>
    <row r="3" spans="2:9">
      <c r="B3" s="4" t="s">
        <v>3</v>
      </c>
      <c r="C3" s="8" t="str">
        <f>Summary!C3</f>
        <v>2024AZ医学部幻灯制作（16套）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>
        <f>Summary!C5</f>
        <v>46003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3" spans="2:9">
      <c r="B7" s="14" t="s">
        <v>8</v>
      </c>
      <c r="C7" s="15" t="s">
        <v>15</v>
      </c>
      <c r="D7" s="15" t="s">
        <v>16</v>
      </c>
      <c r="E7" s="15" t="s">
        <v>17</v>
      </c>
      <c r="F7" s="16" t="s">
        <v>18</v>
      </c>
      <c r="G7" s="16" t="s">
        <v>19</v>
      </c>
      <c r="H7" s="16" t="s">
        <v>20</v>
      </c>
      <c r="I7" s="17" t="s">
        <v>21</v>
      </c>
    </row>
    <row r="8" s="1" customFormat="1" ht="17.25" customHeight="1" spans="2:9">
      <c r="B8" s="18" t="s">
        <v>22</v>
      </c>
      <c r="C8" s="19"/>
      <c r="D8" s="19"/>
      <c r="E8" s="19"/>
      <c r="F8" s="19"/>
      <c r="G8" s="19"/>
      <c r="H8" s="19"/>
      <c r="I8" s="20"/>
    </row>
    <row r="9" ht="26" spans="2:9">
      <c r="B9" s="21" t="s">
        <v>23</v>
      </c>
      <c r="C9" s="22" t="s">
        <v>24</v>
      </c>
      <c r="D9" s="23" t="s">
        <v>25</v>
      </c>
      <c r="E9" s="23"/>
      <c r="F9" s="24">
        <v>657</v>
      </c>
      <c r="G9" s="25" t="s">
        <v>26</v>
      </c>
      <c r="H9" s="25">
        <v>132</v>
      </c>
      <c r="I9" s="26">
        <f>F9*H9</f>
        <v>86724</v>
      </c>
    </row>
    <row r="10" spans="2:9">
      <c r="B10" s="21" t="s">
        <v>27</v>
      </c>
      <c r="C10" s="27" t="s">
        <v>28</v>
      </c>
      <c r="D10" s="23" t="s">
        <v>25</v>
      </c>
      <c r="E10" s="23"/>
      <c r="F10" s="24">
        <v>450</v>
      </c>
      <c r="G10" s="25" t="s">
        <v>29</v>
      </c>
      <c r="H10" s="25">
        <v>4</v>
      </c>
      <c r="I10" s="26">
        <f t="shared" ref="I10:I11" si="0">F10*H10</f>
        <v>1800</v>
      </c>
    </row>
    <row r="11" spans="2:9">
      <c r="B11" s="21" t="s">
        <v>30</v>
      </c>
      <c r="C11" s="27" t="s">
        <v>31</v>
      </c>
      <c r="D11" s="23" t="s">
        <v>25</v>
      </c>
      <c r="E11" s="23"/>
      <c r="F11" s="24">
        <v>50</v>
      </c>
      <c r="G11" s="25" t="s">
        <v>26</v>
      </c>
      <c r="H11" s="25">
        <v>132</v>
      </c>
      <c r="I11" s="26">
        <f t="shared" si="0"/>
        <v>6600</v>
      </c>
    </row>
    <row r="12" ht="15.75" spans="2:9">
      <c r="B12" s="28" t="s">
        <v>32</v>
      </c>
      <c r="C12" s="29"/>
      <c r="D12" s="29"/>
      <c r="E12" s="29"/>
      <c r="F12" s="29"/>
      <c r="G12" s="29"/>
      <c r="H12" s="30"/>
      <c r="I12" s="31">
        <f>SUM(I9:I11)</f>
        <v>95124</v>
      </c>
    </row>
    <row r="13" ht="16.5" spans="2:9">
      <c r="B13" s="18" t="s">
        <v>33</v>
      </c>
      <c r="C13" s="19"/>
      <c r="D13" s="19"/>
      <c r="E13" s="19"/>
      <c r="F13" s="19"/>
      <c r="G13" s="19"/>
      <c r="H13" s="19"/>
      <c r="I13" s="20"/>
    </row>
    <row r="14" ht="26" spans="2:9">
      <c r="B14" s="21" t="s">
        <v>34</v>
      </c>
      <c r="C14" s="22" t="s">
        <v>24</v>
      </c>
      <c r="D14" s="23" t="s">
        <v>25</v>
      </c>
      <c r="E14" s="23"/>
      <c r="F14" s="24">
        <v>407</v>
      </c>
      <c r="G14" s="25" t="s">
        <v>26</v>
      </c>
      <c r="H14" s="25">
        <v>617</v>
      </c>
      <c r="I14" s="26">
        <f>F14*H14</f>
        <v>251119</v>
      </c>
    </row>
    <row r="15" spans="2:9">
      <c r="B15" s="21" t="s">
        <v>27</v>
      </c>
      <c r="C15" s="27" t="s">
        <v>28</v>
      </c>
      <c r="D15" s="23" t="s">
        <v>25</v>
      </c>
      <c r="E15" s="23"/>
      <c r="F15" s="24">
        <v>450</v>
      </c>
      <c r="G15" s="25" t="s">
        <v>29</v>
      </c>
      <c r="H15" s="25">
        <v>21</v>
      </c>
      <c r="I15" s="26">
        <f t="shared" ref="I15:I16" si="1">F15*H15</f>
        <v>9450</v>
      </c>
    </row>
    <row r="16" spans="2:9">
      <c r="B16" s="21" t="s">
        <v>30</v>
      </c>
      <c r="C16" s="27" t="s">
        <v>31</v>
      </c>
      <c r="D16" s="23" t="s">
        <v>25</v>
      </c>
      <c r="E16" s="23"/>
      <c r="F16" s="24">
        <v>50</v>
      </c>
      <c r="G16" s="25" t="s">
        <v>26</v>
      </c>
      <c r="H16" s="25">
        <v>617</v>
      </c>
      <c r="I16" s="26">
        <f t="shared" si="1"/>
        <v>30850</v>
      </c>
    </row>
    <row r="17" ht="15.75" spans="2:9">
      <c r="B17" s="28" t="s">
        <v>32</v>
      </c>
      <c r="C17" s="29"/>
      <c r="D17" s="29"/>
      <c r="E17" s="29"/>
      <c r="F17" s="29"/>
      <c r="G17" s="29"/>
      <c r="H17" s="30"/>
      <c r="I17" s="31">
        <f>SUM(I14:I16)</f>
        <v>291419</v>
      </c>
    </row>
    <row r="18" ht="15.75" spans="2:9">
      <c r="B18" s="32" t="s">
        <v>11</v>
      </c>
      <c r="C18" s="33"/>
      <c r="D18" s="33"/>
      <c r="E18" s="33"/>
      <c r="F18" s="33"/>
      <c r="G18" s="33"/>
      <c r="H18" s="33"/>
      <c r="I18" s="34">
        <f>I17+I12</f>
        <v>386543</v>
      </c>
    </row>
    <row r="20" spans="2:9">
      <c r="B20" s="35"/>
      <c r="C20" s="36"/>
      <c r="D20" s="37"/>
      <c r="E20" s="38"/>
      <c r="F20" s="39"/>
      <c r="G20" s="39"/>
      <c r="H20" s="39"/>
      <c r="I20" s="39"/>
    </row>
    <row r="21" spans="2:9">
      <c r="B21" s="35"/>
      <c r="C21" s="36"/>
      <c r="D21" s="37"/>
      <c r="E21" s="38"/>
      <c r="F21" s="39"/>
      <c r="G21" s="39"/>
      <c r="H21" s="39"/>
      <c r="I21" s="39"/>
    </row>
    <row r="22" spans="2:9">
      <c r="B22" s="35"/>
      <c r="C22" s="36"/>
      <c r="D22" s="40"/>
      <c r="E22" s="38"/>
      <c r="F22" s="39"/>
      <c r="G22" s="39"/>
      <c r="H22" s="41"/>
      <c r="I22" s="39"/>
    </row>
    <row r="23" spans="2:9">
      <c r="B23" s="35"/>
      <c r="C23" s="40"/>
      <c r="D23" s="40"/>
      <c r="E23" s="38"/>
      <c r="F23" s="39"/>
      <c r="G23" s="39"/>
      <c r="H23" s="39"/>
      <c r="I23" s="39"/>
    </row>
    <row r="24" spans="2:9">
      <c r="B24" s="35"/>
      <c r="C24" s="40"/>
      <c r="D24" s="40"/>
      <c r="E24" s="40"/>
      <c r="F24" s="42"/>
    </row>
    <row r="25" spans="2:9">
      <c r="B25" s="35"/>
      <c r="C25" s="43"/>
      <c r="D25" s="43"/>
      <c r="E25" s="43"/>
      <c r="F25" s="42"/>
    </row>
  </sheetData>
  <mergeCells count="6">
    <mergeCell ref="B1:I1"/>
    <mergeCell ref="B8:I8"/>
    <mergeCell ref="B12:H12"/>
    <mergeCell ref="B13:I13"/>
    <mergeCell ref="B17:H17"/>
    <mergeCell ref="B18:H18"/>
  </mergeCells>
  <hyperlinks>
    <hyperlink ref="C4" r:id="rId1" display="sarine.jin@ubs-cn.com"/>
  </hyperlink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sarine</cp:lastModifiedBy>
  <dcterms:created xsi:type="dcterms:W3CDTF">2016-07-03T01:42:00Z</dcterms:created>
  <cp:lastPrinted>2021-05-03T18:39:00Z</cp:lastPrinted>
  <dcterms:modified xsi:type="dcterms:W3CDTF">2025-12-16T02:58:31Z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293BC03A9BA67D11E4F2356561A64089_43</vt:lpwstr>
  </property>
  <property fmtid="{D5CDD505-2E9C-101B-9397-08002B2CF9AE}" pid="4" name="CalculationRule">
    <vt:i4>0</vt:i4>
  </property>
</Properties>
</file>