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<sst xmlns="http://schemas.openxmlformats.org/spreadsheetml/2006/main" count="55" uniqueCount="34">
  <si>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结算单</t>
  </si>
  <si>
    <t>Client:</t>
  </si>
  <si>
    <t>阿斯利康</t>
  </si>
  <si>
    <t xml:space="preserve">Project Name: </t>
  </si>
  <si>
    <t>2024AZ倍择瑞医学幻灯制作</t>
  </si>
  <si>
    <t>Supplier Contact Information:</t>
  </si>
  <si>
    <t>sarine.jin@ubs-cn.com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</si>
  <si>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</si>
  <si>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</si>
  <si>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</si>
  <si>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</si>
  <si>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</si>
  <si>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</si>
  <si>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</si>
  <si>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</si>
  <si>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</si>
  <si>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</si>
  <si>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</si>
  <si>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</si>
  <si>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</si>
  <si>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</si>
  <si>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1.全国会幻灯制作-1套（50p)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</si>
  <si>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</si>
  <si>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</si>
  <si>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</si>
  <si>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</si>
  <si>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</si>
  <si>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</si>
  <si>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</si>
  <si>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PPT美化(高级美化)(New Work)</t>
  </si>
  <si>
    <t>使用Adobe绘图软件进行图标重绘、字体设计等</t>
  </si>
  <si>
    <t>2.销售培训幻灯制作-3套（106p)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</si>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</sst>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5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9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4" fillId="0" borderId="0"/>
  </cellStyleXfs>
  <cellXfs count="57">
    <xf numFmtId="0" fontId="0" fillId="0" borderId="0" xfId="0">
      <alignment vertical="center"/>
    </xf>
    <xf numFmtId="0" fontId="1" fillId="0" borderId="0" xfId="55"/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56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0" fontId="4" fillId="0" borderId="0" xfId="56" applyFont="1" applyAlignment="1">
      <alignment horizontal="left"/>
    </xf>
    <xf numFmtId="0" fontId="4" fillId="0" borderId="0" xfId="56" applyFont="1" applyAlignment="1">
      <alignment wrapText="1"/>
    </xf>
    <xf numFmtId="0" fontId="3" fillId="0" borderId="0" xfId="56" applyFont="1" applyAlignment="1">
      <alignment vertical="center"/>
    </xf>
    <xf numFmtId="14" fontId="4" fillId="0" borderId="0" xfId="56" applyNumberFormat="1" applyFont="1" applyAlignment="1">
      <alignment horizontal="left" vertical="center"/>
    </xf>
    <xf numFmtId="0" fontId="3" fillId="0" borderId="0" xfId="56" applyFont="1" applyAlignment="1">
      <alignment horizontal="right" vertical="center"/>
    </xf>
    <xf numFmtId="0" fontId="5" fillId="0" borderId="1" xfId="56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 wrapText="1"/>
    </xf>
    <xf numFmtId="0" fontId="5" fillId="0" borderId="2" xfId="56" applyFont="1" applyBorder="1" applyAlignment="1">
      <alignment horizontal="center" vertical="center"/>
    </xf>
    <xf numFmtId="0" fontId="5" fillId="0" borderId="3" xfId="56" applyFont="1" applyBorder="1" applyAlignment="1">
      <alignment horizontal="center" vertical="center"/>
    </xf>
    <xf numFmtId="0" fontId="5" fillId="2" borderId="4" xfId="56" applyFont="1" applyFill="1" applyBorder="1" applyAlignment="1">
      <alignment horizontal="left" vertical="center"/>
    </xf>
    <xf numFmtId="0" fontId="5" fillId="2" borderId="5" xfId="56" applyFont="1" applyFill="1" applyBorder="1" applyAlignment="1">
      <alignment horizontal="left" vertical="center"/>
    </xf>
    <xf numFmtId="0" fontId="5" fillId="2" borderId="6" xfId="56" applyFont="1" applyFill="1" applyBorder="1" applyAlignment="1">
      <alignment horizontal="left" vertical="center"/>
    </xf>
    <xf numFmtId="39" fontId="6" fillId="0" borderId="7" xfId="58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39" fontId="6" fillId="0" borderId="8" xfId="58" applyNumberFormat="1" applyFont="1" applyBorder="1" applyAlignment="1">
      <alignment horizontal="center" vertical="center" wrapText="1"/>
    </xf>
    <xf numFmtId="39" fontId="6" fillId="0" borderId="8" xfId="58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7" fontId="7" fillId="0" borderId="9" xfId="1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176" fontId="3" fillId="3" borderId="10" xfId="56" applyNumberFormat="1" applyFont="1" applyFill="1" applyBorder="1" applyAlignment="1">
      <alignment horizontal="right" vertical="center"/>
    </xf>
    <xf numFmtId="176" fontId="3" fillId="3" borderId="11" xfId="56" applyNumberFormat="1" applyFont="1" applyFill="1" applyBorder="1" applyAlignment="1">
      <alignment horizontal="right" vertical="center"/>
    </xf>
    <xf numFmtId="176" fontId="3" fillId="3" borderId="12" xfId="56" applyNumberFormat="1" applyFont="1" applyFill="1" applyBorder="1" applyAlignment="1">
      <alignment horizontal="right" vertical="center"/>
    </xf>
    <xf numFmtId="177" fontId="3" fillId="3" borderId="13" xfId="56" applyNumberFormat="1" applyFont="1" applyFill="1" applyBorder="1" applyAlignment="1">
      <alignment horizontal="right" vertical="center"/>
    </xf>
    <xf numFmtId="176" fontId="3" fillId="3" borderId="14" xfId="56" applyNumberFormat="1" applyFont="1" applyFill="1" applyBorder="1" applyAlignment="1">
      <alignment horizontal="right" vertical="center"/>
    </xf>
    <xf numFmtId="176" fontId="3" fillId="3" borderId="15" xfId="56" applyNumberFormat="1" applyFont="1" applyFill="1" applyBorder="1" applyAlignment="1">
      <alignment horizontal="right" vertical="center"/>
    </xf>
    <xf numFmtId="178" fontId="3" fillId="3" borderId="16" xfId="56" applyNumberFormat="1" applyFont="1" applyFill="1" applyBorder="1" applyAlignment="1">
      <alignment horizontal="right" vertical="center"/>
    </xf>
    <xf numFmtId="176" fontId="8" fillId="0" borderId="0" xfId="51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1" applyNumberFormat="1" applyFont="1" applyAlignment="1">
      <alignment wrapText="1"/>
    </xf>
    <xf numFmtId="39" fontId="10" fillId="0" borderId="0" xfId="57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51" applyFont="1" applyAlignment="1">
      <alignment horizontal="left" vertical="center" wrapText="1"/>
    </xf>
    <xf numFmtId="0" fontId="10" fillId="0" borderId="0" xfId="0" applyFont="1" applyAlignment="1"/>
    <xf numFmtId="0" fontId="8" fillId="0" borderId="0" xfId="51" applyFont="1" applyAlignment="1">
      <alignment horizontal="left" vertical="center"/>
    </xf>
    <xf numFmtId="176" fontId="8" fillId="0" borderId="0" xfId="51" applyNumberFormat="1" applyFont="1" applyAlignment="1">
      <alignment horizontal="left" wrapText="1"/>
    </xf>
    <xf numFmtId="0" fontId="11" fillId="0" borderId="0" xfId="6">
      <alignment vertical="center"/>
    </xf>
    <xf numFmtId="0" fontId="3" fillId="2" borderId="4" xfId="56" applyFont="1" applyFill="1" applyBorder="1" applyAlignment="1">
      <alignment horizontal="left" vertical="center"/>
    </xf>
    <xf numFmtId="0" fontId="3" fillId="2" borderId="6" xfId="56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7" fontId="3" fillId="0" borderId="9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176" fontId="3" fillId="3" borderId="7" xfId="56" applyNumberFormat="1" applyFont="1" applyFill="1" applyBorder="1" applyAlignment="1">
      <alignment horizontal="right" vertical="center"/>
    </xf>
    <xf numFmtId="178" fontId="3" fillId="3" borderId="9" xfId="56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9" fontId="13" fillId="0" borderId="0" xfId="0" applyNumberFormat="1" applyFont="1">
      <alignment vertical="center"/>
    </xf>
    <xf numFmtId="176" fontId="3" fillId="0" borderId="0" xfId="51" applyNumberFormat="1" applyFont="1" applyAlignment="1"/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rine.ji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tabSelected="1" zoomScale="85" zoomScaleNormal="85" workbookViewId="0">
      <selection activeCell="C20" sqref="C20"/>
    </sheetView>
  </sheetViews>
  <sheetFormatPr defaultColWidth="8.8" defaultRowHeight="15" outlineLevelCol="2"/>
  <cols>
    <col min="1" max="1" width="5.1" customWidth="1"/>
    <col min="2" max="2" width="33.6" customWidth="1"/>
    <col min="3" max="3" width="42.1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8" t="s">
        <v>2</v>
      </c>
    </row>
    <row r="3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43" t="s">
        <v>6</v>
      </c>
    </row>
    <row r="5" s="1" customFormat="1" ht="16.5" customHeight="1" spans="2:3">
      <c r="B5" s="10" t="s">
        <v>7</v>
      </c>
      <c r="C5" s="11">
        <v>46002</v>
      </c>
    </row>
    <row r="6" s="1" customFormat="1" ht="16.5" customHeight="1" spans="2:3">
      <c r="B6" s="12"/>
      <c r="C6" s="12"/>
    </row>
    <row r="7" s="1" customFormat="1" ht="30.75" customHeight="1" spans="2:3">
      <c r="B7" s="13" t="s">
        <v>8</v>
      </c>
      <c r="C7" s="16" t="s">
        <v>9</v>
      </c>
    </row>
    <row r="8" s="1" customFormat="1" spans="2:3">
      <c r="B8" s="44" t="s">
        <v>10</v>
      </c>
      <c r="C8" s="45"/>
    </row>
    <row r="9" spans="2:3">
      <c r="B9" s="46" t="s">
        <v>11</v>
      </c>
      <c r="C9" s="47">
        <f>Medical!I18</f>
        <v>93392</v>
      </c>
    </row>
    <row r="10" ht="3.75" customHeight="1" spans="2:3">
      <c r="B10" s="48"/>
      <c r="C10" s="49"/>
    </row>
    <row r="11" spans="2:3">
      <c r="B11" s="50" t="s">
        <v>11</v>
      </c>
      <c r="C11" s="51">
        <f>C9</f>
        <v>93392</v>
      </c>
    </row>
    <row r="12" spans="2:3">
      <c r="B12" s="50" t="s">
        <v>12</v>
      </c>
      <c r="C12" s="51">
        <f>C11*0.06</f>
        <v>5603.52</v>
      </c>
    </row>
    <row r="13" spans="2:3">
      <c r="B13" s="52" t="s">
        <v>13</v>
      </c>
      <c r="C13" s="53">
        <f>C11+C12</f>
        <v>98995.52</v>
      </c>
    </row>
    <row r="14" ht="16.5" spans="2:3">
      <c r="B14" s="54"/>
      <c r="C14" s="55"/>
    </row>
    <row r="17" spans="2:2">
      <c r="B17" s="56"/>
    </row>
    <row r="18" spans="2:2">
      <c r="B18" s="34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</sheetData>
  <mergeCells count="3">
    <mergeCell ref="B1:C1"/>
    <mergeCell ref="B8:C8"/>
    <mergeCell ref="B10:C10"/>
  </mergeCells>
  <hyperlinks>
    <hyperlink ref="C4" r:id="rId1" display="sarine.jin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zoomScale="69" zoomScaleNormal="69" workbookViewId="0">
      <selection activeCell="C28" sqref="C28"/>
    </sheetView>
  </sheetViews>
  <sheetFormatPr defaultColWidth="8.8" defaultRowHeight="15"/>
  <cols>
    <col min="1" max="1" width="5.1" customWidth="1"/>
    <col min="2" max="2" width="28.1" customWidth="1"/>
    <col min="3" max="3" width="65.7" style="2" customWidth="1"/>
    <col min="4" max="4" width="18" style="2" customWidth="1"/>
    <col min="5" max="5" width="15.6" style="2" customWidth="1"/>
    <col min="6" max="6" width="11" customWidth="1"/>
    <col min="7" max="7" width="8.3" customWidth="1"/>
    <col min="8" max="8" width="10.5" customWidth="1"/>
    <col min="9" max="9" width="16.3" customWidth="1"/>
  </cols>
  <sheetData>
    <row r="1" ht="37.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spans="2:9">
      <c r="B2" s="4" t="s">
        <v>1</v>
      </c>
      <c r="C2" s="5" t="str">
        <f>Summary!C2</f>
        <v>阿斯利康</v>
      </c>
      <c r="D2" s="6"/>
      <c r="E2" s="6"/>
      <c r="F2" s="7"/>
      <c r="G2" s="7"/>
      <c r="H2" s="7"/>
      <c r="I2" s="7"/>
    </row>
    <row r="3" spans="2:9">
      <c r="B3" s="4" t="s">
        <v>3</v>
      </c>
      <c r="C3" s="8" t="str">
        <f>Summary!C3</f>
        <v>2024AZ倍择瑞医学幻灯制作</v>
      </c>
      <c r="D3" s="9"/>
      <c r="E3" s="9"/>
      <c r="F3" s="7"/>
      <c r="G3" s="7"/>
      <c r="H3" s="7"/>
      <c r="I3" s="7"/>
    </row>
    <row r="4" s="1" customFormat="1" ht="16.5" customHeight="1" spans="2:9">
      <c r="B4" s="10" t="s">
        <v>5</v>
      </c>
      <c r="C4" s="8" t="str">
        <f>Summary!C4</f>
        <v>sarine.jin@ubs-cn.com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1">
        <f>Summary!C5</f>
        <v>46002</v>
      </c>
      <c r="D5" s="10"/>
      <c r="E5" s="10"/>
      <c r="F5" s="10"/>
      <c r="G5" s="10"/>
      <c r="H5" s="10"/>
      <c r="I5" s="10"/>
    </row>
    <row r="6" s="1" customFormat="1" ht="16.5" customHeight="1" spans="2:9">
      <c r="B6" s="12"/>
      <c r="C6" s="12"/>
      <c r="D6" s="12"/>
      <c r="E6" s="12"/>
      <c r="F6" s="12"/>
      <c r="G6" s="12"/>
      <c r="H6" s="12"/>
      <c r="I6" s="12"/>
    </row>
    <row r="7" s="1" customFormat="1" ht="33" spans="2:9">
      <c r="B7" s="13" t="s">
        <v>8</v>
      </c>
      <c r="C7" s="14" t="s">
        <v>14</v>
      </c>
      <c r="D7" s="14" t="s">
        <v>15</v>
      </c>
      <c r="E7" s="14" t="s">
        <v>16</v>
      </c>
      <c r="F7" s="15" t="s">
        <v>17</v>
      </c>
      <c r="G7" s="15" t="s">
        <v>18</v>
      </c>
      <c r="H7" s="15" t="s">
        <v>19</v>
      </c>
      <c r="I7" s="16" t="s">
        <v>20</v>
      </c>
    </row>
    <row r="8" s="1" customFormat="1" ht="16.5" spans="2:9">
      <c r="B8" s="17" t="s">
        <v>21</v>
      </c>
      <c r="C8" s="18"/>
      <c r="D8" s="18"/>
      <c r="E8" s="18"/>
      <c r="F8" s="18"/>
      <c r="G8" s="18"/>
      <c r="H8" s="18"/>
      <c r="I8" s="19"/>
    </row>
    <row r="9" ht="26" spans="2:9">
      <c r="B9" s="20" t="s">
        <v>22</v>
      </c>
      <c r="C9" s="21" t="s">
        <v>23</v>
      </c>
      <c r="D9" s="22" t="s">
        <v>24</v>
      </c>
      <c r="E9" s="22"/>
      <c r="F9" s="23">
        <v>657</v>
      </c>
      <c r="G9" s="24" t="s">
        <v>25</v>
      </c>
      <c r="H9" s="24">
        <v>50</v>
      </c>
      <c r="I9" s="25">
        <f t="shared" ref="I9" si="0">F9*H9</f>
        <v>32850</v>
      </c>
    </row>
    <row r="10" spans="2:9">
      <c r="B10" s="20" t="s">
        <v>26</v>
      </c>
      <c r="C10" s="26" t="s">
        <v>27</v>
      </c>
      <c r="D10" s="22" t="s">
        <v>24</v>
      </c>
      <c r="E10" s="22"/>
      <c r="F10" s="23">
        <v>450</v>
      </c>
      <c r="G10" s="24" t="s">
        <v>28</v>
      </c>
      <c r="H10" s="24">
        <v>1</v>
      </c>
      <c r="I10" s="25">
        <f>H10*F10</f>
        <v>450</v>
      </c>
    </row>
    <row r="11" spans="2:9">
      <c r="B11" s="20" t="s">
        <v>29</v>
      </c>
      <c r="C11" s="26" t="s">
        <v>30</v>
      </c>
      <c r="D11" s="22" t="s">
        <v>24</v>
      </c>
      <c r="E11" s="22"/>
      <c r="F11" s="23">
        <v>100</v>
      </c>
      <c r="G11" s="24" t="s">
        <v>25</v>
      </c>
      <c r="H11" s="24">
        <v>50</v>
      </c>
      <c r="I11" s="25">
        <f>F11*H11</f>
        <v>5000</v>
      </c>
    </row>
    <row r="12" ht="15.75" spans="2:9">
      <c r="B12" s="27"/>
      <c r="C12" s="28"/>
      <c r="D12" s="28"/>
      <c r="E12" s="28"/>
      <c r="F12" s="28"/>
      <c r="G12" s="28"/>
      <c r="H12" s="29"/>
      <c r="I12" s="30">
        <f>SUM(I9:I11)</f>
        <v>38300</v>
      </c>
    </row>
    <row r="13" s="1" customFormat="1" ht="16.5" spans="2:9">
      <c r="B13" s="17" t="s">
        <v>31</v>
      </c>
      <c r="C13" s="18"/>
      <c r="D13" s="18"/>
      <c r="E13" s="18"/>
      <c r="F13" s="18"/>
      <c r="G13" s="18"/>
      <c r="H13" s="18"/>
      <c r="I13" s="19"/>
    </row>
    <row r="14" spans="2:9">
      <c r="B14" s="20" t="s">
        <v>32</v>
      </c>
      <c r="C14" s="26" t="s">
        <v>33</v>
      </c>
      <c r="D14" s="22" t="s">
        <v>24</v>
      </c>
      <c r="E14" s="22"/>
      <c r="F14" s="23">
        <v>407</v>
      </c>
      <c r="G14" s="24" t="s">
        <v>25</v>
      </c>
      <c r="H14" s="24">
        <v>106</v>
      </c>
      <c r="I14" s="25">
        <f t="shared" ref="I14" si="1">F14*H14</f>
        <v>43142</v>
      </c>
    </row>
    <row r="15" spans="2:9">
      <c r="B15" s="20" t="s">
        <v>26</v>
      </c>
      <c r="C15" s="26" t="s">
        <v>27</v>
      </c>
      <c r="D15" s="22" t="s">
        <v>24</v>
      </c>
      <c r="E15" s="22"/>
      <c r="F15" s="23">
        <v>450</v>
      </c>
      <c r="G15" s="24" t="s">
        <v>28</v>
      </c>
      <c r="H15" s="24">
        <v>3</v>
      </c>
      <c r="I15" s="25">
        <f>H15*F15</f>
        <v>1350</v>
      </c>
    </row>
    <row r="16" spans="2:9">
      <c r="B16" s="20" t="s">
        <v>29</v>
      </c>
      <c r="C16" s="26" t="s">
        <v>30</v>
      </c>
      <c r="D16" s="22" t="s">
        <v>24</v>
      </c>
      <c r="E16" s="22"/>
      <c r="F16" s="23">
        <v>100</v>
      </c>
      <c r="G16" s="24" t="s">
        <v>25</v>
      </c>
      <c r="H16" s="24">
        <v>106</v>
      </c>
      <c r="I16" s="25">
        <f>F16*H16</f>
        <v>10600</v>
      </c>
    </row>
    <row r="17" ht="15.75" spans="1:9">
      <c r="B17" s="27"/>
      <c r="C17" s="28"/>
      <c r="D17" s="28"/>
      <c r="E17" s="28"/>
      <c r="F17" s="28"/>
      <c r="G17" s="28"/>
      <c r="H17" s="29"/>
      <c r="I17" s="30">
        <f>SUM(I14:I16)</f>
        <v>55092</v>
      </c>
    </row>
    <row r="18" ht="15.75" spans="1:9">
      <c r="B18" s="31" t="s">
        <v>11</v>
      </c>
      <c r="C18" s="32"/>
      <c r="D18" s="32"/>
      <c r="E18" s="32"/>
      <c r="F18" s="32"/>
      <c r="G18" s="32"/>
      <c r="H18" s="32"/>
      <c r="I18" s="33">
        <f>I12+I17</f>
        <v>93392</v>
      </c>
    </row>
    <row r="20" spans="1:9">
      <c r="B20" s="34"/>
      <c r="C20" s="35"/>
      <c r="D20" s="36"/>
      <c r="E20" s="37"/>
      <c r="F20" s="38"/>
      <c r="G20" s="38"/>
      <c r="H20" s="38"/>
      <c r="I20" s="38"/>
    </row>
    <row r="21" spans="1:9">
      <c r="A21">
        <v>33</v>
      </c>
      <c r="B21" s="34"/>
      <c r="C21" s="35"/>
      <c r="D21" s="36"/>
      <c r="E21" s="37"/>
      <c r="F21" s="38"/>
      <c r="G21" s="38"/>
      <c r="H21" s="38"/>
      <c r="I21" s="38"/>
    </row>
    <row r="22" spans="1:9">
      <c r="A22">
        <v>36</v>
      </c>
      <c r="B22" s="34"/>
      <c r="C22" s="35"/>
      <c r="D22" s="39"/>
      <c r="E22" s="37"/>
      <c r="F22" s="38"/>
      <c r="G22" s="38"/>
      <c r="H22" s="40"/>
      <c r="I22" s="38"/>
    </row>
    <row r="23" spans="1:9">
      <c r="A23">
        <v>39</v>
      </c>
      <c r="B23" s="34"/>
      <c r="C23" s="39"/>
      <c r="D23" s="39"/>
      <c r="E23" s="37"/>
      <c r="F23" s="38"/>
      <c r="G23" s="38"/>
      <c r="H23" s="38"/>
      <c r="I23" s="38"/>
    </row>
    <row r="24" spans="1:9">
      <c r="B24" s="34"/>
      <c r="C24" s="39"/>
      <c r="D24" s="39"/>
      <c r="E24" s="39"/>
      <c r="F24" s="41"/>
    </row>
    <row r="25" spans="1:9">
      <c r="B25" s="34"/>
      <c r="C25" s="42"/>
      <c r="D25" s="42"/>
      <c r="E25" s="42"/>
      <c r="F25" s="41"/>
    </row>
  </sheetData>
  <mergeCells count="4">
    <mergeCell ref="B1:I1"/>
    <mergeCell ref="B12:H12"/>
    <mergeCell ref="B17:H17"/>
    <mergeCell ref="B18:H18"/>
  </mergeCells>
  <printOptions horizontalCentered="1"/>
  <pageMargins left="0.236220472440945" right="0.236220472440945" top="0.748031496062992" bottom="0.748031496062992" header="0.31496062992126" footer="0.3149606299212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sarine</cp:lastModifiedBy>
  <dcterms:created xsi:type="dcterms:W3CDTF">2016-07-03T01:42:00Z</dcterms:created>
  <cp:lastPrinted>2021-05-03T18:39:00Z</cp:lastPrinted>
  <dcterms:modified xsi:type="dcterms:W3CDTF">2025-12-15T01:48:41Z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293BC03A9BA67D11E4F2356561A64089_43</vt:lpwstr>
  </property>
  <property fmtid="{D5CDD505-2E9C-101B-9397-08002B2CF9AE}" pid="4" name="CalculationRule">
    <vt:i4>0</vt:i4>
  </property>
</Properties>
</file>