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结算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<sst xmlns="http://schemas.openxmlformats.org/spreadsheetml/2006/main" count="137" uniqueCount="78">
  <si>
    <t>2024森世海亚金纳多微循环高峰论坛医学物料项目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</si>
  <si>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</si>
  <si>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</si>
  <si>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</si>
  <si>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</si>
  <si>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</si>
  <si>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结算</t>
  </si>
  <si>
    <t>1</t>
  </si>
  <si>
    <t>2</t>
  </si>
  <si>
    <t>3</t>
  </si>
  <si>
    <t>4</t>
  </si>
  <si>
    <t>5</t>
  </si>
  <si>
    <t>6</t>
  </si>
  <si>
    <t>7</t>
  </si>
  <si>
    <t>Total</t>
  </si>
  <si>
    <t>最终优惠总计 Total</t>
  </si>
  <si>
    <t>结算单明细表</t>
  </si>
  <si>
    <t>报价单明细表 Quotation Breakdown</t>
  </si>
  <si>
    <t>Set</t>
  </si>
  <si>
    <t>Qty</t>
  </si>
  <si>
    <t>Unit Price</t>
  </si>
  <si>
    <t>Total(RMB)</t>
  </si>
  <si>
    <t>扩张(大)血管vs改善微循环检索（预估30篇文献）</t>
  </si>
  <si>
    <t>扩张(大)血管vs改善微循环检索</t>
  </si>
  <si>
    <t>1-1</t>
  </si>
  <si>
    <t>中文原文下载</t>
  </si>
  <si>
    <t>根据检索的文献进行中文原文下载（预估25篇，最终按实际结算）</t>
  </si>
  <si>
    <t>篇</t>
  </si>
  <si>
    <t>1-2</t>
  </si>
  <si>
    <t>英文原文下载</t>
  </si>
  <si>
    <t>根据检索的文献进行英文原文下载（预估5篇，最终按实际结算）</t>
  </si>
  <si>
    <t>1-3</t>
  </si>
  <si>
    <t>主题检索</t>
  </si>
  <si>
    <t>根据主题词对相关文献进行检索、阅读、汇总</t>
  </si>
  <si>
    <t>个</t>
  </si>
  <si>
    <t>1-4</t>
  </si>
  <si>
    <t>医学经理</t>
  </si>
  <si>
    <t>查询梳理文献，梳理支持文件（标题、摘要），根据已下载的文献整理，word/excel形式交付</t>
  </si>
  <si>
    <t>工时</t>
  </si>
  <si>
    <t>Total：</t>
  </si>
  <si>
    <t>沙龙对谈-中国眩晕诊疗现状检索（预估30篇文献）</t>
  </si>
  <si>
    <t>2-1</t>
  </si>
  <si>
    <t>2-2</t>
  </si>
  <si>
    <t>2-3</t>
  </si>
  <si>
    <t>2-4</t>
  </si>
  <si>
    <t>圆桌讨论-多科室合作的展望检索（预估30篇文献）</t>
  </si>
  <si>
    <t>圆桌讨论-微循环</t>
  </si>
  <si>
    <t>3-1</t>
  </si>
  <si>
    <t>3-2</t>
  </si>
  <si>
    <t>3-3</t>
  </si>
  <si>
    <t>3-4</t>
  </si>
  <si>
    <t>微循环-高峰会论坛专家幻灯（预估30页）</t>
  </si>
  <si>
    <t>微循环-高峰会论坛专家幻灯</t>
  </si>
  <si>
    <t>4-1</t>
  </si>
  <si>
    <t>幻灯内容撰写</t>
  </si>
  <si>
    <t>PPT撰写，包括医学编辑、适量文献检索，文献标注及解说词</t>
  </si>
  <si>
    <t>页</t>
  </si>
  <si>
    <t>4-2</t>
  </si>
  <si>
    <t>幻灯美化</t>
  </si>
  <si>
    <t>PPT美化，包括图标重绘、字体设计等</t>
  </si>
  <si>
    <t>4-3</t>
  </si>
  <si>
    <t>幻灯框架</t>
  </si>
  <si>
    <t>根据已有标题提供幻灯大纲</t>
  </si>
  <si>
    <t>套</t>
  </si>
  <si>
    <t>眩晕-高峰会论坛专家幻灯（预估30页）</t>
  </si>
  <si>
    <t>5-1</t>
  </si>
  <si>
    <t>5-2</t>
  </si>
  <si>
    <t>5-3</t>
  </si>
  <si>
    <t>圆桌讨论的话题撰写（预计讨论30min）</t>
  </si>
  <si>
    <t>圆桌讨论的话题撰写</t>
  </si>
  <si>
    <t>6-1</t>
  </si>
  <si>
    <t>大纲撰写</t>
  </si>
  <si>
    <t>根据大会相关热点议题撰写大纲</t>
  </si>
  <si>
    <t>未含税Total：</t>
  </si>
  <si>
    <t>税 Tax</t>
  </si>
  <si>
    <t>Total Amount</t>
  </si>
  <si>
    <t>最终优惠价</t>
  </si>
  <si>
    <t>最终结算价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</si>
</sst>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0_);[Red]\(0.00\)"/>
    <numFmt numFmtId="182" formatCode="&quot;￥&quot;#,##0.00_);[Red]\(&quot;￥&quot;#,##0.00\)"/>
  </numFmts>
  <fonts count="50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0"/>
      <color rgb="FFFF0000"/>
      <name val="微软雅黑"/>
      <charset val="134"/>
    </font>
    <font>
      <b/>
      <u/>
      <sz val="12"/>
      <color theme="1"/>
      <name val="微软雅黑"/>
      <charset val="134"/>
    </font>
    <font>
      <b/>
      <sz val="16"/>
      <color rgb="FFFF0000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sz val="12"/>
      <color rgb="FFFF0000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20" fillId="0" borderId="0" applyFont="0" applyFill="0" applyBorder="0" applyAlignment="0" applyProtection="0"/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9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0" borderId="10" applyNumberFormat="0" applyAlignment="0" applyProtection="0">
      <alignment vertical="center"/>
    </xf>
    <xf numFmtId="0" fontId="31" fillId="11" borderId="11" applyNumberFormat="0" applyAlignment="0" applyProtection="0">
      <alignment vertical="center"/>
    </xf>
    <xf numFmtId="0" fontId="32" fillId="11" borderId="10" applyNumberFormat="0" applyAlignment="0" applyProtection="0">
      <alignment vertical="center"/>
    </xf>
    <xf numFmtId="0" fontId="33" fillId="12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1" fillId="0" borderId="0"/>
    <xf numFmtId="43" fontId="42" fillId="0" borderId="0" applyFont="0" applyFill="0" applyBorder="0" applyAlignment="0" applyProtection="0"/>
    <xf numFmtId="0" fontId="42" fillId="0" borderId="0"/>
    <xf numFmtId="0" fontId="43" fillId="0" borderId="0"/>
    <xf numFmtId="0" fontId="44" fillId="0" borderId="0">
      <alignment vertical="top"/>
    </xf>
    <xf numFmtId="0" fontId="43" fillId="0" borderId="0">
      <alignment vertical="top"/>
    </xf>
    <xf numFmtId="0" fontId="45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3" fillId="0" borderId="0">
      <alignment vertical="top"/>
    </xf>
    <xf numFmtId="0" fontId="43" fillId="0" borderId="0">
      <alignment vertical="top"/>
    </xf>
    <xf numFmtId="0" fontId="43" fillId="0" borderId="0">
      <alignment vertical="top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3" fillId="0" borderId="0">
      <alignment vertical="top"/>
    </xf>
    <xf numFmtId="0" fontId="43" fillId="0" borderId="0"/>
    <xf numFmtId="0" fontId="20" fillId="0" borderId="0"/>
    <xf numFmtId="0" fontId="48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44" fillId="0" borderId="0">
      <alignment vertical="top"/>
    </xf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1" fillId="0" borderId="0" xfId="0" applyFont="1" applyAlignment="1"/>
    <xf numFmtId="0" fontId="1" fillId="0" borderId="0" xfId="0" applyFont="1" applyAlignment="1">
      <alignment vertical="top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176" fontId="9" fillId="0" borderId="2" xfId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176" fontId="10" fillId="0" borderId="2" xfId="1" applyFont="1" applyBorder="1" applyAlignment="1"/>
    <xf numFmtId="176" fontId="11" fillId="0" borderId="2" xfId="1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49" fontId="8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 vertical="center"/>
    </xf>
    <xf numFmtId="177" fontId="1" fillId="4" borderId="2" xfId="0" applyNumberFormat="1" applyFont="1" applyFill="1" applyBorder="1" applyAlignment="1">
      <alignment horizontal="center" vertical="center"/>
    </xf>
    <xf numFmtId="178" fontId="8" fillId="4" borderId="2" xfId="0" applyNumberFormat="1" applyFont="1" applyFill="1" applyBorder="1"/>
    <xf numFmtId="49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179" fontId="8" fillId="0" borderId="2" xfId="0" applyNumberFormat="1" applyFont="1" applyBorder="1"/>
    <xf numFmtId="49" fontId="1" fillId="0" borderId="6" xfId="65" applyNumberFormat="1" applyFont="1" applyBorder="1" applyAlignment="1">
      <alignment horizontal="center" vertical="center"/>
    </xf>
    <xf numFmtId="0" fontId="1" fillId="0" borderId="6" xfId="65" applyFont="1" applyBorder="1" applyAlignment="1">
      <alignment vertical="center"/>
    </xf>
    <xf numFmtId="0" fontId="1" fillId="0" borderId="2" xfId="65" applyFont="1" applyBorder="1" applyAlignment="1">
      <alignment horizontal="left"/>
    </xf>
    <xf numFmtId="0" fontId="1" fillId="0" borderId="2" xfId="65" applyFont="1" applyBorder="1" applyAlignment="1">
      <alignment horizontal="center"/>
    </xf>
    <xf numFmtId="0" fontId="1" fillId="0" borderId="2" xfId="65" applyFont="1" applyBorder="1" applyAlignment="1">
      <alignment horizontal="center" vertical="center"/>
    </xf>
    <xf numFmtId="177" fontId="1" fillId="0" borderId="2" xfId="65" applyNumberFormat="1" applyFont="1" applyBorder="1" applyAlignment="1">
      <alignment horizontal="center" vertical="center"/>
    </xf>
    <xf numFmtId="178" fontId="1" fillId="0" borderId="2" xfId="65" applyNumberFormat="1" applyFont="1" applyBorder="1"/>
    <xf numFmtId="0" fontId="1" fillId="0" borderId="2" xfId="65" applyFont="1" applyBorder="1" applyAlignment="1">
      <alignment vertical="center"/>
    </xf>
    <xf numFmtId="0" fontId="1" fillId="0" borderId="3" xfId="65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8" fillId="0" borderId="2" xfId="0" applyFont="1" applyBorder="1" applyAlignment="1">
      <alignment horizontal="right"/>
    </xf>
    <xf numFmtId="9" fontId="8" fillId="4" borderId="1" xfId="0" applyNumberFormat="1" applyFont="1" applyFill="1" applyBorder="1" applyAlignment="1">
      <alignment horizontal="center"/>
    </xf>
    <xf numFmtId="9" fontId="8" fillId="4" borderId="3" xfId="0" applyNumberFormat="1" applyFont="1" applyFill="1" applyBorder="1" applyAlignment="1">
      <alignment horizontal="center"/>
    </xf>
    <xf numFmtId="9" fontId="8" fillId="4" borderId="4" xfId="0" applyNumberFormat="1" applyFont="1" applyFill="1" applyBorder="1" applyAlignment="1">
      <alignment horizontal="center"/>
    </xf>
    <xf numFmtId="0" fontId="13" fillId="5" borderId="1" xfId="0" applyFont="1" applyFill="1" applyBorder="1" applyAlignment="1">
      <alignment horizontal="right" vertical="center"/>
    </xf>
    <xf numFmtId="0" fontId="13" fillId="5" borderId="3" xfId="0" applyFont="1" applyFill="1" applyBorder="1" applyAlignment="1">
      <alignment horizontal="right" vertical="center"/>
    </xf>
    <xf numFmtId="0" fontId="13" fillId="5" borderId="4" xfId="0" applyFont="1" applyFill="1" applyBorder="1" applyAlignment="1">
      <alignment horizontal="right" vertical="center"/>
    </xf>
    <xf numFmtId="179" fontId="13" fillId="5" borderId="2" xfId="0" applyNumberFormat="1" applyFont="1" applyFill="1" applyBorder="1" applyAlignment="1">
      <alignment vertical="center"/>
    </xf>
    <xf numFmtId="0" fontId="8" fillId="6" borderId="2" xfId="0" applyFont="1" applyFill="1" applyBorder="1" applyAlignment="1">
      <alignment horizontal="right" vertical="center"/>
    </xf>
    <xf numFmtId="180" fontId="14" fillId="0" borderId="4" xfId="0" applyNumberFormat="1" applyFont="1" applyBorder="1"/>
    <xf numFmtId="49" fontId="15" fillId="0" borderId="2" xfId="0" applyNumberFormat="1" applyFont="1" applyBorder="1" applyAlignment="1">
      <alignment horizontal="center"/>
    </xf>
    <xf numFmtId="181" fontId="10" fillId="0" borderId="2" xfId="0" applyNumberFormat="1" applyFont="1" applyBorder="1"/>
    <xf numFmtId="0" fontId="11" fillId="0" borderId="0" xfId="0" applyFont="1" applyAlignment="1">
      <alignment horizontal="center"/>
    </xf>
    <xf numFmtId="182" fontId="11" fillId="0" borderId="0" xfId="0" applyNumberFormat="1" applyFont="1" applyAlignment="1">
      <alignment horizontal="center"/>
    </xf>
    <xf numFmtId="0" fontId="16" fillId="7" borderId="2" xfId="0" applyFont="1" applyFill="1" applyBorder="1" applyAlignment="1">
      <alignment horizontal="center" vertical="center" wrapText="1"/>
    </xf>
    <xf numFmtId="177" fontId="17" fillId="7" borderId="2" xfId="0" applyNumberFormat="1" applyFont="1" applyFill="1" applyBorder="1" applyAlignment="1">
      <alignment horizontal="center" vertical="center" wrapText="1"/>
    </xf>
    <xf numFmtId="182" fontId="16" fillId="7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182" fontId="9" fillId="4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right"/>
    </xf>
    <xf numFmtId="182" fontId="9" fillId="0" borderId="2" xfId="0" applyNumberFormat="1" applyFont="1" applyBorder="1" applyAlignment="1">
      <alignment horizontal="center"/>
    </xf>
    <xf numFmtId="182" fontId="9" fillId="0" borderId="2" xfId="0" applyNumberFormat="1" applyFont="1" applyBorder="1" applyAlignment="1">
      <alignment horizontal="center" vertical="center"/>
    </xf>
    <xf numFmtId="0" fontId="18" fillId="8" borderId="0" xfId="0" applyFont="1" applyFill="1" applyAlignment="1">
      <alignment horizontal="center"/>
    </xf>
    <xf numFmtId="0" fontId="19" fillId="6" borderId="1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182" fontId="11" fillId="0" borderId="2" xfId="0" applyNumberFormat="1" applyFont="1" applyBorder="1"/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51"/>
  <sheetViews>
    <sheetView showGridLines="0" tabSelected="1" zoomScale="70" zoomScaleNormal="70" workbookViewId="0">
      <selection activeCell="C65" sqref="C65"/>
    </sheetView>
  </sheetViews>
  <sheetFormatPr defaultColWidth="9" defaultRowHeight="16.5"/>
  <cols>
    <col min="1" max="1" width="6.33333333333333" style="4" customWidth="1"/>
    <col min="2" max="2" width="49.1666666666667" style="5" customWidth="1"/>
    <col min="3" max="3" width="53.5666666666667" style="6" customWidth="1"/>
    <col min="4" max="4" width="8.33333333333333" style="5" customWidth="1"/>
    <col min="5" max="5" width="5.83333333333333" style="7" customWidth="1"/>
    <col min="6" max="6" width="6.16666666666667" style="7" customWidth="1"/>
    <col min="7" max="7" width="12.5" style="7" customWidth="1"/>
    <col min="8" max="8" width="14.6666666666667" style="5" customWidth="1"/>
    <col min="9" max="9" width="11.3083333333333" style="5" customWidth="1"/>
    <col min="10" max="10" width="7.975" style="5" customWidth="1"/>
    <col min="11" max="11" width="10.3583333333333" style="5" customWidth="1"/>
    <col min="12" max="13" width="13.85" style="5" customWidth="1"/>
    <col min="14" max="16384" width="9" style="5"/>
  </cols>
  <sheetData>
    <row r="2" s="1" customFormat="1" ht="22.5" spans="1:6">
      <c r="A2" s="8" t="s">
        <v>0</v>
      </c>
      <c r="B2" s="8"/>
      <c r="C2" s="8"/>
      <c r="D2" s="9"/>
      <c r="E2" s="9"/>
      <c r="F2" s="10"/>
    </row>
    <row r="3" s="1" customFormat="1" ht="33" spans="1:8">
      <c r="A3" s="11"/>
      <c r="B3" s="12" t="s">
        <v>1</v>
      </c>
      <c r="C3" s="13" t="s">
        <v>2</v>
      </c>
      <c r="D3" s="14"/>
      <c r="E3" s="15"/>
      <c r="F3" s="15"/>
      <c r="G3" s="15"/>
      <c r="H3" s="15"/>
    </row>
    <row r="4" s="1" customFormat="1" spans="1:8">
      <c r="A4" s="16" t="s">
        <v>3</v>
      </c>
      <c r="B4" s="17" t="s">
        <v>4</v>
      </c>
      <c r="C4" s="18" t="s">
        <v>5</v>
      </c>
      <c r="D4" s="19" t="s">
        <v>6</v>
      </c>
      <c r="E4" s="20"/>
      <c r="F4" s="21"/>
      <c r="G4" s="15"/>
      <c r="H4" s="15"/>
    </row>
    <row r="5" s="1" customFormat="1" spans="1:8">
      <c r="A5" s="22" t="s">
        <v>7</v>
      </c>
      <c r="B5" s="23" t="str">
        <f>B15</f>
        <v>扩张(大)血管vs改善微循环检索（预估30篇文献）</v>
      </c>
      <c r="C5" s="24">
        <f>H20</f>
        <v>9150</v>
      </c>
      <c r="D5" s="25">
        <f>L20</f>
        <v>7030</v>
      </c>
      <c r="E5" s="25"/>
      <c r="F5" s="25"/>
      <c r="G5" s="15"/>
      <c r="H5" s="15"/>
    </row>
    <row r="6" s="1" customFormat="1" spans="1:8">
      <c r="A6" s="22" t="s">
        <v>8</v>
      </c>
      <c r="B6" s="23" t="str">
        <f>B21</f>
        <v>沙龙对谈-中国眩晕诊疗现状检索（预估30篇文献）</v>
      </c>
      <c r="C6" s="24">
        <f>H26</f>
        <v>9150</v>
      </c>
      <c r="D6" s="25">
        <f>L26</f>
        <v>0</v>
      </c>
      <c r="E6" s="25"/>
      <c r="F6" s="25"/>
      <c r="G6" s="15"/>
      <c r="H6" s="15"/>
    </row>
    <row r="7" s="1" customFormat="1" spans="1:8">
      <c r="A7" s="22" t="s">
        <v>9</v>
      </c>
      <c r="B7" s="23" t="str">
        <f>B27</f>
        <v>圆桌讨论-多科室合作的展望检索（预估30篇文献）</v>
      </c>
      <c r="C7" s="24">
        <f>H32</f>
        <v>9150</v>
      </c>
      <c r="D7" s="25">
        <f>L32</f>
        <v>19340</v>
      </c>
      <c r="E7" s="25"/>
      <c r="F7" s="25"/>
      <c r="G7" s="15"/>
      <c r="H7" s="15"/>
    </row>
    <row r="8" s="1" customFormat="1" spans="1:8">
      <c r="A8" s="22" t="s">
        <v>10</v>
      </c>
      <c r="B8" s="23" t="str">
        <f>B33</f>
        <v>微循环-高峰会论坛专家幻灯（预估30页）</v>
      </c>
      <c r="C8" s="24">
        <f>H37</f>
        <v>26000</v>
      </c>
      <c r="D8" s="25">
        <f>L37</f>
        <v>34800</v>
      </c>
      <c r="E8" s="25"/>
      <c r="F8" s="25"/>
      <c r="G8" s="15"/>
      <c r="H8" s="15"/>
    </row>
    <row r="9" s="1" customFormat="1" spans="1:8">
      <c r="A9" s="22" t="s">
        <v>11</v>
      </c>
      <c r="B9" s="23" t="str">
        <f>B38</f>
        <v>眩晕-高峰会论坛专家幻灯（预估30页）</v>
      </c>
      <c r="C9" s="24">
        <f>H42</f>
        <v>26000</v>
      </c>
      <c r="D9" s="25">
        <f>L42</f>
        <v>0</v>
      </c>
      <c r="E9" s="25"/>
      <c r="F9" s="25"/>
      <c r="G9" s="15"/>
      <c r="H9" s="15"/>
    </row>
    <row r="10" s="1" customFormat="1" spans="1:8">
      <c r="A10" s="22" t="s">
        <v>12</v>
      </c>
      <c r="B10" s="23" t="str">
        <f>B43</f>
        <v>圆桌讨论的话题撰写（预计讨论30min）</v>
      </c>
      <c r="C10" s="24">
        <f>H45</f>
        <v>3000</v>
      </c>
      <c r="D10" s="25">
        <f>L45</f>
        <v>3000</v>
      </c>
      <c r="E10" s="25"/>
      <c r="F10" s="25"/>
      <c r="G10" s="15"/>
      <c r="H10" s="15"/>
    </row>
    <row r="11" s="1" customFormat="1" spans="1:8">
      <c r="A11" s="22" t="s">
        <v>13</v>
      </c>
      <c r="B11" s="23" t="str">
        <f>B47</f>
        <v>税 Tax</v>
      </c>
      <c r="C11" s="24">
        <f>H48</f>
        <v>4947</v>
      </c>
      <c r="D11" s="25">
        <f>L48</f>
        <v>3850.2</v>
      </c>
      <c r="E11" s="25"/>
      <c r="F11" s="25"/>
      <c r="G11" s="15"/>
      <c r="H11" s="15"/>
    </row>
    <row r="12" s="1" customFormat="1" spans="1:8">
      <c r="A12" s="22"/>
      <c r="B12" s="23" t="s">
        <v>14</v>
      </c>
      <c r="C12" s="24">
        <f>SUM(C5:C11)</f>
        <v>87397</v>
      </c>
      <c r="D12" s="25">
        <f>L50</f>
        <v>68020.2</v>
      </c>
      <c r="E12" s="25"/>
      <c r="F12" s="25"/>
      <c r="G12" s="15"/>
      <c r="H12" s="15"/>
    </row>
    <row r="13" s="1" customFormat="1" spans="1:12">
      <c r="A13" s="26"/>
      <c r="B13" s="27" t="s">
        <v>15</v>
      </c>
      <c r="C13" s="28">
        <f>H51</f>
        <v>80000</v>
      </c>
      <c r="D13" s="29">
        <f>L51</f>
        <v>60000</v>
      </c>
      <c r="E13" s="29"/>
      <c r="F13" s="29"/>
      <c r="G13" s="15"/>
      <c r="H13" s="15"/>
      <c r="I13" s="74" t="s">
        <v>16</v>
      </c>
      <c r="J13" s="74"/>
      <c r="K13" s="74"/>
      <c r="L13" s="75"/>
    </row>
    <row r="14" s="1" customFormat="1" ht="21.5" spans="1:12">
      <c r="A14" s="11"/>
      <c r="B14" s="30" t="s">
        <v>17</v>
      </c>
      <c r="C14" s="31"/>
      <c r="D14" s="32"/>
      <c r="E14" s="10"/>
      <c r="F14" s="10"/>
      <c r="I14" s="76" t="s">
        <v>18</v>
      </c>
      <c r="J14" s="77" t="s">
        <v>19</v>
      </c>
      <c r="K14" s="77" t="s">
        <v>20</v>
      </c>
      <c r="L14" s="78" t="s">
        <v>21</v>
      </c>
    </row>
    <row r="15" s="1" customFormat="1" spans="1:12">
      <c r="A15" s="33" t="s">
        <v>7</v>
      </c>
      <c r="B15" s="34" t="s">
        <v>22</v>
      </c>
      <c r="C15" s="34"/>
      <c r="D15" s="34"/>
      <c r="E15" s="35"/>
      <c r="F15" s="36"/>
      <c r="G15" s="36"/>
      <c r="H15" s="37"/>
      <c r="I15" s="79" t="s">
        <v>23</v>
      </c>
      <c r="J15" s="80"/>
      <c r="K15" s="80"/>
      <c r="L15" s="81"/>
    </row>
    <row r="16" s="1" customFormat="1" spans="1:12">
      <c r="A16" s="38" t="s">
        <v>24</v>
      </c>
      <c r="B16" s="39" t="s">
        <v>25</v>
      </c>
      <c r="C16" s="40" t="s">
        <v>26</v>
      </c>
      <c r="D16" s="41" t="s">
        <v>27</v>
      </c>
      <c r="E16" s="41">
        <v>1</v>
      </c>
      <c r="F16" s="42">
        <v>25</v>
      </c>
      <c r="G16" s="42">
        <v>30</v>
      </c>
      <c r="H16" s="43">
        <f>G16*F16*E16</f>
        <v>750</v>
      </c>
      <c r="I16" s="41">
        <v>1</v>
      </c>
      <c r="J16" s="42">
        <v>16</v>
      </c>
      <c r="K16" s="42">
        <v>30</v>
      </c>
      <c r="L16" s="43">
        <f t="shared" ref="L16:L18" si="0">K16*J16*I16</f>
        <v>480</v>
      </c>
    </row>
    <row r="17" s="1" customFormat="1" spans="1:12">
      <c r="A17" s="38" t="s">
        <v>28</v>
      </c>
      <c r="B17" s="39" t="s">
        <v>29</v>
      </c>
      <c r="C17" s="44" t="s">
        <v>30</v>
      </c>
      <c r="D17" s="41" t="s">
        <v>27</v>
      </c>
      <c r="E17" s="41">
        <v>1</v>
      </c>
      <c r="F17" s="42">
        <v>5</v>
      </c>
      <c r="G17" s="42">
        <v>30</v>
      </c>
      <c r="H17" s="43">
        <f t="shared" ref="H17:H18" si="1">G17*F17*E17</f>
        <v>150</v>
      </c>
      <c r="I17" s="41">
        <v>1</v>
      </c>
      <c r="J17" s="42">
        <v>10</v>
      </c>
      <c r="K17" s="42">
        <v>30</v>
      </c>
      <c r="L17" s="43">
        <f t="shared" si="0"/>
        <v>300</v>
      </c>
    </row>
    <row r="18" s="1" customFormat="1" spans="1:12">
      <c r="A18" s="38" t="s">
        <v>31</v>
      </c>
      <c r="B18" s="39" t="s">
        <v>32</v>
      </c>
      <c r="C18" s="40" t="s">
        <v>33</v>
      </c>
      <c r="D18" s="41" t="s">
        <v>34</v>
      </c>
      <c r="E18" s="41">
        <v>1</v>
      </c>
      <c r="F18" s="42">
        <v>5</v>
      </c>
      <c r="G18" s="42">
        <v>50</v>
      </c>
      <c r="H18" s="43">
        <f t="shared" si="1"/>
        <v>250</v>
      </c>
      <c r="I18" s="41">
        <v>1</v>
      </c>
      <c r="J18" s="42">
        <v>5</v>
      </c>
      <c r="K18" s="42">
        <v>50</v>
      </c>
      <c r="L18" s="43">
        <f t="shared" si="0"/>
        <v>250</v>
      </c>
    </row>
    <row r="19" s="1" customFormat="1" ht="33" spans="1:12">
      <c r="A19" s="38" t="s">
        <v>35</v>
      </c>
      <c r="B19" s="39" t="s">
        <v>36</v>
      </c>
      <c r="C19" s="40" t="s">
        <v>37</v>
      </c>
      <c r="D19" s="41" t="s">
        <v>38</v>
      </c>
      <c r="E19" s="41">
        <v>1</v>
      </c>
      <c r="F19" s="42">
        <v>16</v>
      </c>
      <c r="G19" s="42">
        <v>500</v>
      </c>
      <c r="H19" s="43">
        <f>E19*F19*G19</f>
        <v>8000</v>
      </c>
      <c r="I19" s="41">
        <v>1</v>
      </c>
      <c r="J19" s="42">
        <v>12</v>
      </c>
      <c r="K19" s="42">
        <v>500</v>
      </c>
      <c r="L19" s="43">
        <f>I19*J19*K19</f>
        <v>6000</v>
      </c>
    </row>
    <row r="20" s="1" customFormat="1" spans="1:12">
      <c r="A20" s="45" t="s">
        <v>39</v>
      </c>
      <c r="B20" s="46"/>
      <c r="C20" s="46"/>
      <c r="D20" s="46"/>
      <c r="E20" s="46"/>
      <c r="F20" s="46"/>
      <c r="G20" s="47"/>
      <c r="H20" s="48">
        <f>SUM(H16:H19)</f>
        <v>9150</v>
      </c>
      <c r="I20" s="82" t="s">
        <v>39</v>
      </c>
      <c r="J20" s="82"/>
      <c r="K20" s="82"/>
      <c r="L20" s="83">
        <f>SUM(L16:L19)</f>
        <v>7030</v>
      </c>
    </row>
    <row r="21" s="1" customFormat="1" spans="1:12">
      <c r="A21" s="33" t="s">
        <v>8</v>
      </c>
      <c r="B21" s="34" t="s">
        <v>40</v>
      </c>
      <c r="C21" s="34"/>
      <c r="D21" s="34"/>
      <c r="E21" s="35"/>
      <c r="F21" s="36"/>
      <c r="G21" s="36"/>
      <c r="H21" s="37"/>
      <c r="I21" s="79" t="s">
        <v>40</v>
      </c>
      <c r="J21" s="80"/>
      <c r="K21" s="80"/>
      <c r="L21" s="81"/>
    </row>
    <row r="22" s="1" customFormat="1" ht="33" spans="1:12">
      <c r="A22" s="38" t="s">
        <v>41</v>
      </c>
      <c r="B22" s="39" t="s">
        <v>25</v>
      </c>
      <c r="C22" s="40" t="s">
        <v>26</v>
      </c>
      <c r="D22" s="41" t="s">
        <v>27</v>
      </c>
      <c r="E22" s="41">
        <v>1</v>
      </c>
      <c r="F22" s="42">
        <v>25</v>
      </c>
      <c r="G22" s="42">
        <v>30</v>
      </c>
      <c r="H22" s="43">
        <f t="shared" ref="H22:H24" si="2">G22*F22*E22</f>
        <v>750</v>
      </c>
      <c r="I22" s="41">
        <v>1</v>
      </c>
      <c r="J22" s="42">
        <v>0</v>
      </c>
      <c r="K22" s="42">
        <v>30</v>
      </c>
      <c r="L22" s="43">
        <f t="shared" ref="L22:L24" si="3">K22*J22*I22</f>
        <v>0</v>
      </c>
    </row>
    <row r="23" s="1" customFormat="1" spans="1:12">
      <c r="A23" s="38" t="s">
        <v>42</v>
      </c>
      <c r="B23" s="39" t="s">
        <v>29</v>
      </c>
      <c r="C23" s="44" t="s">
        <v>30</v>
      </c>
      <c r="D23" s="41" t="s">
        <v>27</v>
      </c>
      <c r="E23" s="41">
        <v>1</v>
      </c>
      <c r="F23" s="42">
        <v>5</v>
      </c>
      <c r="G23" s="42">
        <v>30</v>
      </c>
      <c r="H23" s="43">
        <f t="shared" si="2"/>
        <v>150</v>
      </c>
      <c r="I23" s="41">
        <v>1</v>
      </c>
      <c r="J23" s="42">
        <v>0</v>
      </c>
      <c r="K23" s="42">
        <v>30</v>
      </c>
      <c r="L23" s="43">
        <f t="shared" si="3"/>
        <v>0</v>
      </c>
    </row>
    <row r="24" s="1" customFormat="1" spans="1:12">
      <c r="A24" s="38" t="s">
        <v>43</v>
      </c>
      <c r="B24" s="39" t="s">
        <v>32</v>
      </c>
      <c r="C24" s="40" t="s">
        <v>33</v>
      </c>
      <c r="D24" s="41" t="s">
        <v>34</v>
      </c>
      <c r="E24" s="41">
        <v>1</v>
      </c>
      <c r="F24" s="42">
        <v>5</v>
      </c>
      <c r="G24" s="42">
        <v>50</v>
      </c>
      <c r="H24" s="43">
        <f t="shared" si="2"/>
        <v>250</v>
      </c>
      <c r="I24" s="41">
        <v>1</v>
      </c>
      <c r="J24" s="42">
        <v>0</v>
      </c>
      <c r="K24" s="42">
        <v>50</v>
      </c>
      <c r="L24" s="43">
        <f t="shared" si="3"/>
        <v>0</v>
      </c>
    </row>
    <row r="25" s="1" customFormat="1" ht="33" spans="1:12">
      <c r="A25" s="38" t="s">
        <v>44</v>
      </c>
      <c r="B25" s="39" t="s">
        <v>36</v>
      </c>
      <c r="C25" s="40" t="s">
        <v>37</v>
      </c>
      <c r="D25" s="41" t="s">
        <v>38</v>
      </c>
      <c r="E25" s="41">
        <v>1</v>
      </c>
      <c r="F25" s="42">
        <v>16</v>
      </c>
      <c r="G25" s="42">
        <v>500</v>
      </c>
      <c r="H25" s="43">
        <f>E25*F25*G25</f>
        <v>8000</v>
      </c>
      <c r="I25" s="41">
        <v>1</v>
      </c>
      <c r="J25" s="42">
        <v>0</v>
      </c>
      <c r="K25" s="42">
        <v>500</v>
      </c>
      <c r="L25" s="43">
        <f>I25*J25*K25</f>
        <v>0</v>
      </c>
    </row>
    <row r="26" s="1" customFormat="1" spans="1:12">
      <c r="A26" s="45" t="s">
        <v>39</v>
      </c>
      <c r="B26" s="46"/>
      <c r="C26" s="46"/>
      <c r="D26" s="46"/>
      <c r="E26" s="46"/>
      <c r="F26" s="46"/>
      <c r="G26" s="47"/>
      <c r="H26" s="48">
        <f>SUM(H22:H25)</f>
        <v>9150</v>
      </c>
      <c r="I26" s="82" t="s">
        <v>39</v>
      </c>
      <c r="J26" s="82"/>
      <c r="K26" s="82"/>
      <c r="L26" s="83">
        <f>SUM(L22:L25)</f>
        <v>0</v>
      </c>
    </row>
    <row r="27" s="1" customFormat="1" spans="1:12">
      <c r="A27" s="33" t="s">
        <v>9</v>
      </c>
      <c r="B27" s="34" t="s">
        <v>45</v>
      </c>
      <c r="C27" s="34"/>
      <c r="D27" s="34"/>
      <c r="E27" s="35"/>
      <c r="F27" s="36"/>
      <c r="G27" s="36"/>
      <c r="H27" s="37"/>
      <c r="I27" s="79" t="s">
        <v>46</v>
      </c>
      <c r="J27" s="80"/>
      <c r="K27" s="80"/>
      <c r="L27" s="81"/>
    </row>
    <row r="28" s="1" customFormat="1" ht="33" spans="1:12">
      <c r="A28" s="38" t="s">
        <v>47</v>
      </c>
      <c r="B28" s="39" t="s">
        <v>25</v>
      </c>
      <c r="C28" s="40" t="s">
        <v>26</v>
      </c>
      <c r="D28" s="41" t="s">
        <v>27</v>
      </c>
      <c r="E28" s="41">
        <v>1</v>
      </c>
      <c r="F28" s="42">
        <v>25</v>
      </c>
      <c r="G28" s="42">
        <v>30</v>
      </c>
      <c r="H28" s="43">
        <f t="shared" ref="H28:H30" si="4">G28*F28*E28</f>
        <v>750</v>
      </c>
      <c r="I28" s="41">
        <v>1</v>
      </c>
      <c r="J28" s="42">
        <v>73</v>
      </c>
      <c r="K28" s="42">
        <v>30</v>
      </c>
      <c r="L28" s="43">
        <f t="shared" ref="L28:L30" si="5">K28*J28*I28</f>
        <v>2190</v>
      </c>
    </row>
    <row r="29" s="1" customFormat="1" spans="1:12">
      <c r="A29" s="38" t="s">
        <v>48</v>
      </c>
      <c r="B29" s="39" t="s">
        <v>29</v>
      </c>
      <c r="C29" s="44" t="s">
        <v>30</v>
      </c>
      <c r="D29" s="41" t="s">
        <v>27</v>
      </c>
      <c r="E29" s="41">
        <v>1</v>
      </c>
      <c r="F29" s="42">
        <v>5</v>
      </c>
      <c r="G29" s="42">
        <v>30</v>
      </c>
      <c r="H29" s="43">
        <f t="shared" si="4"/>
        <v>150</v>
      </c>
      <c r="I29" s="41">
        <v>1</v>
      </c>
      <c r="J29" s="42">
        <v>30</v>
      </c>
      <c r="K29" s="42">
        <v>30</v>
      </c>
      <c r="L29" s="43">
        <f t="shared" si="5"/>
        <v>900</v>
      </c>
    </row>
    <row r="30" s="1" customFormat="1" spans="1:12">
      <c r="A30" s="38" t="s">
        <v>49</v>
      </c>
      <c r="B30" s="39" t="s">
        <v>32</v>
      </c>
      <c r="C30" s="40" t="s">
        <v>33</v>
      </c>
      <c r="D30" s="41" t="s">
        <v>34</v>
      </c>
      <c r="E30" s="41">
        <v>1</v>
      </c>
      <c r="F30" s="42">
        <v>5</v>
      </c>
      <c r="G30" s="42">
        <v>50</v>
      </c>
      <c r="H30" s="43">
        <f t="shared" si="4"/>
        <v>250</v>
      </c>
      <c r="I30" s="41">
        <v>1</v>
      </c>
      <c r="J30" s="42">
        <v>5</v>
      </c>
      <c r="K30" s="42">
        <v>50</v>
      </c>
      <c r="L30" s="43">
        <f t="shared" si="5"/>
        <v>250</v>
      </c>
    </row>
    <row r="31" s="1" customFormat="1" ht="33" spans="1:12">
      <c r="A31" s="38" t="s">
        <v>50</v>
      </c>
      <c r="B31" s="39" t="s">
        <v>36</v>
      </c>
      <c r="C31" s="40" t="s">
        <v>37</v>
      </c>
      <c r="D31" s="41" t="s">
        <v>38</v>
      </c>
      <c r="E31" s="41">
        <v>1</v>
      </c>
      <c r="F31" s="42">
        <v>16</v>
      </c>
      <c r="G31" s="42">
        <v>500</v>
      </c>
      <c r="H31" s="43">
        <f>E31*F31*G31</f>
        <v>8000</v>
      </c>
      <c r="I31" s="41">
        <v>1</v>
      </c>
      <c r="J31" s="42">
        <v>32</v>
      </c>
      <c r="K31" s="42">
        <v>500</v>
      </c>
      <c r="L31" s="43">
        <f>I31*J31*K31</f>
        <v>16000</v>
      </c>
    </row>
    <row r="32" s="1" customFormat="1" spans="1:12">
      <c r="A32" s="45" t="s">
        <v>39</v>
      </c>
      <c r="B32" s="46"/>
      <c r="C32" s="46"/>
      <c r="D32" s="46"/>
      <c r="E32" s="46"/>
      <c r="F32" s="46"/>
      <c r="G32" s="47"/>
      <c r="H32" s="48">
        <f>SUM(H28:H31)</f>
        <v>9150</v>
      </c>
      <c r="I32" s="82" t="s">
        <v>39</v>
      </c>
      <c r="J32" s="82"/>
      <c r="K32" s="82"/>
      <c r="L32" s="83">
        <f>SUM(L28:L31)</f>
        <v>19340</v>
      </c>
    </row>
    <row r="33" s="1" customFormat="1" spans="1:12">
      <c r="A33" s="33" t="s">
        <v>10</v>
      </c>
      <c r="B33" s="34" t="s">
        <v>51</v>
      </c>
      <c r="C33" s="34"/>
      <c r="D33" s="34"/>
      <c r="E33" s="35"/>
      <c r="F33" s="36"/>
      <c r="G33" s="36"/>
      <c r="H33" s="37"/>
      <c r="I33" s="79" t="s">
        <v>52</v>
      </c>
      <c r="J33" s="80"/>
      <c r="K33" s="80"/>
      <c r="L33" s="81"/>
    </row>
    <row r="34" s="1" customFormat="1" spans="1:12">
      <c r="A34" s="49" t="s">
        <v>53</v>
      </c>
      <c r="B34" s="50" t="s">
        <v>54</v>
      </c>
      <c r="C34" s="51" t="s">
        <v>55</v>
      </c>
      <c r="D34" s="52" t="s">
        <v>56</v>
      </c>
      <c r="E34" s="53">
        <v>1</v>
      </c>
      <c r="F34" s="54">
        <v>30</v>
      </c>
      <c r="G34" s="54">
        <v>700</v>
      </c>
      <c r="H34" s="55">
        <f>F34*E34*G34</f>
        <v>21000</v>
      </c>
      <c r="I34" s="53">
        <v>1</v>
      </c>
      <c r="J34" s="54">
        <v>41</v>
      </c>
      <c r="K34" s="54">
        <v>700</v>
      </c>
      <c r="L34" s="55">
        <f t="shared" ref="L34:L36" si="6">J34*I34*K34</f>
        <v>28700</v>
      </c>
    </row>
    <row r="35" s="1" customFormat="1" spans="1:12">
      <c r="A35" s="49" t="s">
        <v>57</v>
      </c>
      <c r="B35" s="56" t="s">
        <v>58</v>
      </c>
      <c r="C35" s="51" t="s">
        <v>59</v>
      </c>
      <c r="D35" s="52" t="s">
        <v>56</v>
      </c>
      <c r="E35" s="53">
        <v>1</v>
      </c>
      <c r="F35" s="54">
        <v>30</v>
      </c>
      <c r="G35" s="54">
        <v>100</v>
      </c>
      <c r="H35" s="55">
        <f>F35*E35*G35</f>
        <v>3000</v>
      </c>
      <c r="I35" s="53">
        <v>1</v>
      </c>
      <c r="J35" s="54">
        <v>41</v>
      </c>
      <c r="K35" s="54">
        <v>100</v>
      </c>
      <c r="L35" s="55">
        <f t="shared" si="6"/>
        <v>4100</v>
      </c>
    </row>
    <row r="36" s="1" customFormat="1" spans="1:12">
      <c r="A36" s="49" t="s">
        <v>60</v>
      </c>
      <c r="B36" s="57" t="s">
        <v>61</v>
      </c>
      <c r="C36" s="51" t="s">
        <v>62</v>
      </c>
      <c r="D36" s="52" t="s">
        <v>63</v>
      </c>
      <c r="E36" s="53">
        <v>1</v>
      </c>
      <c r="F36" s="54">
        <v>1</v>
      </c>
      <c r="G36" s="54">
        <v>2000</v>
      </c>
      <c r="H36" s="55">
        <f>F36*E36*G36</f>
        <v>2000</v>
      </c>
      <c r="I36" s="53">
        <v>1</v>
      </c>
      <c r="J36" s="54">
        <v>1</v>
      </c>
      <c r="K36" s="54">
        <v>2000</v>
      </c>
      <c r="L36" s="55">
        <f t="shared" si="6"/>
        <v>2000</v>
      </c>
    </row>
    <row r="37" s="1" customFormat="1" ht="17" customHeight="1" spans="1:12">
      <c r="A37" s="45" t="s">
        <v>39</v>
      </c>
      <c r="B37" s="46"/>
      <c r="C37" s="46"/>
      <c r="D37" s="46"/>
      <c r="E37" s="46"/>
      <c r="F37" s="46"/>
      <c r="G37" s="47"/>
      <c r="H37" s="48">
        <f>SUM(H34:H36)</f>
        <v>26000</v>
      </c>
      <c r="I37" s="82" t="s">
        <v>39</v>
      </c>
      <c r="J37" s="82"/>
      <c r="K37" s="82"/>
      <c r="L37" s="83">
        <f>SUM(L34:L36)</f>
        <v>34800</v>
      </c>
    </row>
    <row r="38" s="1" customFormat="1" spans="1:12">
      <c r="A38" s="33" t="s">
        <v>11</v>
      </c>
      <c r="B38" s="34" t="s">
        <v>64</v>
      </c>
      <c r="C38" s="34"/>
      <c r="D38" s="34"/>
      <c r="E38" s="35"/>
      <c r="F38" s="36"/>
      <c r="G38" s="36"/>
      <c r="H38" s="37"/>
      <c r="I38" s="79" t="s">
        <v>64</v>
      </c>
      <c r="J38" s="80"/>
      <c r="K38" s="80"/>
      <c r="L38" s="81"/>
    </row>
    <row r="39" s="1" customFormat="1" spans="1:12">
      <c r="A39" s="49" t="s">
        <v>65</v>
      </c>
      <c r="B39" s="50" t="s">
        <v>54</v>
      </c>
      <c r="C39" s="51" t="s">
        <v>55</v>
      </c>
      <c r="D39" s="52" t="s">
        <v>56</v>
      </c>
      <c r="E39" s="53">
        <v>1</v>
      </c>
      <c r="F39" s="54">
        <v>30</v>
      </c>
      <c r="G39" s="54">
        <v>700</v>
      </c>
      <c r="H39" s="55">
        <f>F39*E39*G39</f>
        <v>21000</v>
      </c>
      <c r="I39" s="53">
        <v>1</v>
      </c>
      <c r="J39" s="54">
        <v>0</v>
      </c>
      <c r="K39" s="54">
        <v>700</v>
      </c>
      <c r="L39" s="55">
        <f t="shared" ref="L39:L41" si="7">J39*I39*K39</f>
        <v>0</v>
      </c>
    </row>
    <row r="40" s="1" customFormat="1" spans="1:12">
      <c r="A40" s="49" t="s">
        <v>66</v>
      </c>
      <c r="B40" s="56" t="s">
        <v>58</v>
      </c>
      <c r="C40" s="51" t="s">
        <v>59</v>
      </c>
      <c r="D40" s="52" t="s">
        <v>56</v>
      </c>
      <c r="E40" s="53">
        <v>1</v>
      </c>
      <c r="F40" s="54">
        <v>30</v>
      </c>
      <c r="G40" s="54">
        <v>100</v>
      </c>
      <c r="H40" s="55">
        <f>F40*E40*G40</f>
        <v>3000</v>
      </c>
      <c r="I40" s="53">
        <v>1</v>
      </c>
      <c r="J40" s="54">
        <v>0</v>
      </c>
      <c r="K40" s="54">
        <v>100</v>
      </c>
      <c r="L40" s="55">
        <f t="shared" si="7"/>
        <v>0</v>
      </c>
    </row>
    <row r="41" s="1" customFormat="1" spans="1:12">
      <c r="A41" s="49" t="s">
        <v>67</v>
      </c>
      <c r="B41" s="57" t="s">
        <v>61</v>
      </c>
      <c r="C41" s="51" t="s">
        <v>62</v>
      </c>
      <c r="D41" s="52" t="s">
        <v>63</v>
      </c>
      <c r="E41" s="53">
        <v>1</v>
      </c>
      <c r="F41" s="54">
        <v>1</v>
      </c>
      <c r="G41" s="54">
        <v>2000</v>
      </c>
      <c r="H41" s="55">
        <f>F41*E41*G41</f>
        <v>2000</v>
      </c>
      <c r="I41" s="53">
        <v>1</v>
      </c>
      <c r="J41" s="54">
        <v>0</v>
      </c>
      <c r="K41" s="54">
        <v>2000</v>
      </c>
      <c r="L41" s="55">
        <f t="shared" si="7"/>
        <v>0</v>
      </c>
    </row>
    <row r="42" s="1" customFormat="1" spans="1:12">
      <c r="A42" s="45" t="s">
        <v>39</v>
      </c>
      <c r="B42" s="46"/>
      <c r="C42" s="46"/>
      <c r="D42" s="46"/>
      <c r="E42" s="46"/>
      <c r="F42" s="46"/>
      <c r="G42" s="47"/>
      <c r="H42" s="48">
        <f>SUM(H39:H41)</f>
        <v>26000</v>
      </c>
      <c r="I42" s="82" t="s">
        <v>39</v>
      </c>
      <c r="J42" s="82"/>
      <c r="K42" s="82"/>
      <c r="L42" s="83">
        <f>SUM(L39:L41)</f>
        <v>0</v>
      </c>
    </row>
    <row r="43" s="1" customFormat="1" spans="1:12">
      <c r="A43" s="58">
        <v>6</v>
      </c>
      <c r="B43" s="59" t="s">
        <v>68</v>
      </c>
      <c r="C43" s="60"/>
      <c r="D43" s="60"/>
      <c r="E43" s="60"/>
      <c r="F43" s="60"/>
      <c r="G43" s="60"/>
      <c r="H43" s="61"/>
      <c r="I43" s="79" t="s">
        <v>69</v>
      </c>
      <c r="J43" s="80"/>
      <c r="K43" s="80"/>
      <c r="L43" s="81"/>
    </row>
    <row r="44" s="1" customFormat="1" spans="1:12">
      <c r="A44" s="49" t="s">
        <v>70</v>
      </c>
      <c r="B44" s="50" t="s">
        <v>71</v>
      </c>
      <c r="C44" s="51" t="s">
        <v>72</v>
      </c>
      <c r="D44" s="52" t="s">
        <v>63</v>
      </c>
      <c r="E44" s="53">
        <v>1</v>
      </c>
      <c r="F44" s="54">
        <v>1</v>
      </c>
      <c r="G44" s="54">
        <v>3000</v>
      </c>
      <c r="H44" s="55">
        <f>F44*E44*G44</f>
        <v>3000</v>
      </c>
      <c r="I44" s="53">
        <v>1</v>
      </c>
      <c r="J44" s="54">
        <v>1</v>
      </c>
      <c r="K44" s="54">
        <v>3000</v>
      </c>
      <c r="L44" s="55">
        <f>J44*I44*K44</f>
        <v>3000</v>
      </c>
    </row>
    <row r="45" s="1" customFormat="1" spans="1:12">
      <c r="A45" s="45" t="s">
        <v>39</v>
      </c>
      <c r="B45" s="46"/>
      <c r="C45" s="46"/>
      <c r="D45" s="46"/>
      <c r="E45" s="46"/>
      <c r="F45" s="46"/>
      <c r="G45" s="47"/>
      <c r="H45" s="48">
        <f>H44</f>
        <v>3000</v>
      </c>
      <c r="I45" s="82" t="s">
        <v>39</v>
      </c>
      <c r="J45" s="82"/>
      <c r="K45" s="82"/>
      <c r="L45" s="83">
        <f>SUM(L44)</f>
        <v>3000</v>
      </c>
    </row>
    <row r="46" s="1" customFormat="1" spans="1:12">
      <c r="A46" s="62" t="s">
        <v>73</v>
      </c>
      <c r="B46" s="62"/>
      <c r="C46" s="62"/>
      <c r="D46" s="62"/>
      <c r="E46" s="62"/>
      <c r="F46" s="62"/>
      <c r="G46" s="62"/>
      <c r="H46" s="48">
        <f>H45+H42+H37+H32+H26+H20</f>
        <v>82450</v>
      </c>
      <c r="I46" s="82" t="s">
        <v>73</v>
      </c>
      <c r="J46" s="82"/>
      <c r="K46" s="82"/>
      <c r="L46" s="83">
        <f>L20+L26+L32+L37+L42+L45</f>
        <v>64170</v>
      </c>
    </row>
    <row r="47" s="1" customFormat="1" spans="1:12">
      <c r="A47" s="58">
        <v>7</v>
      </c>
      <c r="B47" s="34" t="s">
        <v>74</v>
      </c>
      <c r="C47" s="63">
        <v>0.06</v>
      </c>
      <c r="D47" s="64"/>
      <c r="E47" s="64"/>
      <c r="F47" s="64"/>
      <c r="G47" s="65"/>
      <c r="H47" s="37"/>
      <c r="I47" s="79" t="s">
        <v>74</v>
      </c>
      <c r="J47" s="80"/>
      <c r="K47" s="80"/>
      <c r="L47" s="81"/>
    </row>
    <row r="48" s="1" customFormat="1" spans="1:12">
      <c r="A48" s="62" t="s">
        <v>39</v>
      </c>
      <c r="B48" s="62"/>
      <c r="C48" s="62"/>
      <c r="D48" s="62"/>
      <c r="E48" s="62"/>
      <c r="F48" s="62"/>
      <c r="G48" s="62"/>
      <c r="H48" s="48">
        <f>H46*0.06</f>
        <v>4947</v>
      </c>
      <c r="I48" s="82" t="s">
        <v>39</v>
      </c>
      <c r="J48" s="82"/>
      <c r="K48" s="82"/>
      <c r="L48" s="84">
        <f>L46*0.06</f>
        <v>3850.2</v>
      </c>
    </row>
    <row r="49" s="2" customFormat="1" spans="1:12">
      <c r="A49" s="66"/>
      <c r="B49" s="67"/>
      <c r="C49" s="67"/>
      <c r="D49" s="67"/>
      <c r="E49" s="67"/>
      <c r="F49" s="67"/>
      <c r="G49" s="68"/>
      <c r="H49" s="69"/>
      <c r="I49" s="85"/>
      <c r="J49" s="85"/>
      <c r="K49" s="85"/>
      <c r="L49" s="85"/>
    </row>
    <row r="50" s="1" customFormat="1" spans="1:12">
      <c r="A50" s="70" t="s">
        <v>75</v>
      </c>
      <c r="B50" s="70"/>
      <c r="C50" s="70"/>
      <c r="D50" s="70"/>
      <c r="E50" s="70"/>
      <c r="F50" s="70"/>
      <c r="G50" s="70"/>
      <c r="H50" s="71">
        <f>H46+H48</f>
        <v>87397</v>
      </c>
      <c r="I50" s="86" t="s">
        <v>75</v>
      </c>
      <c r="J50" s="87"/>
      <c r="K50" s="88"/>
      <c r="L50" s="84">
        <f>L46+L48</f>
        <v>68020.2</v>
      </c>
    </row>
    <row r="51" s="3" customFormat="1" ht="22.5" spans="1:12">
      <c r="A51" s="72" t="s">
        <v>76</v>
      </c>
      <c r="B51" s="72"/>
      <c r="C51" s="72"/>
      <c r="D51" s="72"/>
      <c r="E51" s="72"/>
      <c r="F51" s="72"/>
      <c r="G51" s="72"/>
      <c r="H51" s="73">
        <v>80000</v>
      </c>
      <c r="I51" s="89" t="s">
        <v>77</v>
      </c>
      <c r="J51" s="89"/>
      <c r="K51" s="89"/>
      <c r="L51" s="90">
        <v>60000</v>
      </c>
    </row>
  </sheetData>
  <mergeCells count="43">
    <mergeCell ref="A2:C2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I13:L13"/>
    <mergeCell ref="I15:L15"/>
    <mergeCell ref="A20:G20"/>
    <mergeCell ref="I20:K20"/>
    <mergeCell ref="I21:L21"/>
    <mergeCell ref="A26:G26"/>
    <mergeCell ref="I26:K26"/>
    <mergeCell ref="I27:L27"/>
    <mergeCell ref="A32:G32"/>
    <mergeCell ref="I32:K32"/>
    <mergeCell ref="I33:L33"/>
    <mergeCell ref="A37:G37"/>
    <mergeCell ref="I37:K37"/>
    <mergeCell ref="I38:L38"/>
    <mergeCell ref="A42:G42"/>
    <mergeCell ref="I42:K42"/>
    <mergeCell ref="B43:H43"/>
    <mergeCell ref="I43:L43"/>
    <mergeCell ref="A45:G45"/>
    <mergeCell ref="I45:K45"/>
    <mergeCell ref="A46:G46"/>
    <mergeCell ref="I46:K46"/>
    <mergeCell ref="C47:G47"/>
    <mergeCell ref="I47:L47"/>
    <mergeCell ref="A48:G48"/>
    <mergeCell ref="I48:K48"/>
    <mergeCell ref="A49:G49"/>
    <mergeCell ref="I49:L49"/>
    <mergeCell ref="A50:G50"/>
    <mergeCell ref="I50:K50"/>
    <mergeCell ref="A51:G51"/>
    <mergeCell ref="I51:K51"/>
  </mergeCells>
  <pageMargins left="0.7" right="0.7" top="0.75" bottom="0.75" header="0.3" footer="0.3"/>
  <pageSetup paperSize="9" orientation="landscape"/>
  <headerFooter/>
  <ignoredErrors>
    <ignoredError sqref="A5:A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2024-11-28T02:57:58Z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E0308FCE134A46ABA439A9EE583C96A3_13</vt:lpwstr>
  </property>
  <property fmtid="{D5CDD505-2E9C-101B-9397-08002B2CF9AE}" pid="10" name="KSOProductBuildVer">
    <vt:lpwstr>2052-12.1.0.18912</vt:lpwstr>
  </property>
</Properties>
</file>