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ummary" sheetId="9" r:id="rId1"/>
    <sheet name="Medical" sheetId="1" r:id="rId2"/>
    <sheet name="Creative" sheetId="10" r:id="rId3"/>
    <sheet name="Staffing Fee" sheetId="7" r:id="rId4"/>
  </sheets>
  <calcPr calcId="144525"/>
</workbook>
</file>

<file path=xl/sharedStrings.xml><?xml version="1.0" encoding="utf-8"?>
<sst xmlns="http://schemas.openxmlformats.org/spreadsheetml/2006/main" count="241" uniqueCount="74">
  <si>
    <t>结算单</t>
  </si>
  <si>
    <t>Client:</t>
  </si>
  <si>
    <t>AstraZeneca</t>
  </si>
  <si>
    <t xml:space="preserve">Project Name: </t>
  </si>
  <si>
    <t>2023AZ血脂康医学材料制作项目</t>
  </si>
  <si>
    <t>Supplier Contact Information: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</si>
  <si>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</si>
  <si>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</si>
  <si>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</si>
  <si>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</si>
  <si>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</si>
  <si>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</si>
  <si>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</si>
  <si>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</si>
  <si>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</si>
  <si>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</si>
  <si>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</si>
  <si>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</si>
  <si>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</si>
  <si>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</si>
  <si>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</si>
  <si>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</si>
  <si>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</si>
  <si>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【糖尿病+血脂异常 for HCP】糖脂共管，安康守护</t>
  </si>
  <si>
    <t>幻灯框架整理</t>
  </si>
  <si>
    <t>根据已有标题提供幻灯大纲</t>
  </si>
  <si>
    <t>套</t>
  </si>
  <si>
    <t>PPT模板(new work)</t>
  </si>
  <si>
    <t>根据已有KV进行排版及PPT母版格式设定</t>
  </si>
  <si>
    <t>全国会幻灯(new work)</t>
  </si>
  <si>
    <t>包括医学编辑及适量文献检索</t>
  </si>
  <si>
    <t>页</t>
  </si>
  <si>
    <t>幻灯片解说词（中文）(new work)</t>
  </si>
  <si>
    <t>文献标注(new work)</t>
  </si>
  <si>
    <t>根据所提供素材整理、高亮</t>
  </si>
  <si>
    <t>篇</t>
  </si>
  <si>
    <t>PPT美化(高级美化)(new work)</t>
  </si>
  <si>
    <t>使用Adobe绘图软件进行图标重绘、字体设计等</t>
  </si>
  <si>
    <t>Total：</t>
  </si>
  <si>
    <t>糖脂共管，执曲共化脂危局</t>
  </si>
  <si>
    <t>血脂康药学优势基层版</t>
  </si>
  <si>
    <t>推文：疾病-血脂康问答</t>
  </si>
  <si>
    <t>Newsletter内容撰写(new work)</t>
  </si>
  <si>
    <t>包括医学编辑、适量文献检索、文案润色</t>
  </si>
  <si>
    <t>推文：药学-血脂康问答-血脂康问答</t>
  </si>
  <si>
    <t>推文：调脂疗效与循证-血脂康问答</t>
  </si>
  <si>
    <t>推文：2023血脂管理指南来啦！快速了解糖尿病患者的血脂管理（文末有彩蛋1）</t>
  </si>
  <si>
    <t>推文：血脂检测管理双管齐下  且看两大指南如何出招</t>
  </si>
  <si>
    <t>推文：血脂康-高血压患者的血脂如何管理？一文了解！</t>
  </si>
  <si>
    <t>推文：血脂康推文-世界糖尿病日</t>
  </si>
  <si>
    <t>推文：糖尿病患者血脂管理中国专家共识（2024版）解读</t>
  </si>
  <si>
    <t>推文：血脂康-糖尿病人群调脂推文</t>
  </si>
  <si>
    <t>推文：他汀and more从药物结构到临床获益</t>
  </si>
  <si>
    <t>推文：（国医节特辑）专家揭秘：如何科学“调“理血脂</t>
  </si>
  <si>
    <t>推文：血脂康-高血压人群调脂</t>
  </si>
  <si>
    <t>推文：血脂康-国医节推文</t>
  </si>
  <si>
    <t>长图文：糖尿病日长图文</t>
  </si>
  <si>
    <t>长图文：60粒替换进展第一期</t>
  </si>
  <si>
    <t>图文长图文</t>
  </si>
  <si>
    <t>含图表设计和文案</t>
  </si>
  <si>
    <t>屏</t>
  </si>
  <si>
    <t>长图文：60粒替换进展第二期</t>
  </si>
  <si>
    <t>长图文：红曲转4</t>
  </si>
  <si>
    <t>长图文：红曲转5</t>
  </si>
  <si>
    <t>长图文：红曲转6</t>
  </si>
  <si>
    <t>海报*8张</t>
  </si>
  <si>
    <t>海报(new work)</t>
  </si>
  <si>
    <t>根据已有KV进行设计、排版、完稿，尺寸60CM*90CM</t>
  </si>
  <si>
    <t>张</t>
  </si>
  <si>
    <t>项目管理/人员管理 
Service Fee/Staffing Fee</t>
  </si>
  <si>
    <t>Medical Director</t>
  </si>
  <si>
    <t>适用于年度单项标准报价不涵盖的项目</t>
  </si>
  <si>
    <t>小时</t>
  </si>
  <si>
    <t>Creative Director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</si>
</sst>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2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2" applyNumberFormat="0" applyAlignment="0" applyProtection="0">
      <alignment vertical="center"/>
    </xf>
    <xf numFmtId="0" fontId="22" fillId="9" borderId="23" applyNumberFormat="0" applyAlignment="0" applyProtection="0">
      <alignment vertical="center"/>
    </xf>
    <xf numFmtId="0" fontId="23" fillId="9" borderId="22" applyNumberFormat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64">
    <xf numFmtId="0" fontId="0" fillId="0" borderId="0" xfId="0">
      <alignment vertical="center"/>
    </xf>
    <xf numFmtId="0" fontId="0" fillId="0" borderId="0" xfId="50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2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0" fontId="4" fillId="0" borderId="0" xfId="52" applyFont="1" applyAlignment="1">
      <alignment wrapText="1"/>
    </xf>
    <xf numFmtId="0" fontId="3" fillId="0" borderId="0" xfId="52" applyFont="1" applyAlignment="1">
      <alignment vertical="center"/>
    </xf>
    <xf numFmtId="0" fontId="5" fillId="0" borderId="0" xfId="6" applyFill="1" applyBorder="1" applyAlignment="1">
      <alignment horizontal="left" vertical="center"/>
    </xf>
    <xf numFmtId="0" fontId="3" fillId="0" borderId="0" xfId="52" applyFont="1" applyAlignment="1">
      <alignment horizontal="left" vertical="center"/>
    </xf>
    <xf numFmtId="0" fontId="3" fillId="0" borderId="0" xfId="52" applyFont="1" applyAlignment="1">
      <alignment horizontal="right" vertical="center"/>
    </xf>
    <xf numFmtId="0" fontId="6" fillId="0" borderId="1" xfId="52" applyFont="1" applyBorder="1" applyAlignment="1">
      <alignment horizontal="center" vertical="center"/>
    </xf>
    <xf numFmtId="0" fontId="6" fillId="0" borderId="2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/>
    </xf>
    <xf numFmtId="0" fontId="6" fillId="0" borderId="3" xfId="52" applyFont="1" applyBorder="1" applyAlignment="1">
      <alignment horizontal="center" vertical="center"/>
    </xf>
    <xf numFmtId="0" fontId="3" fillId="2" borderId="4" xfId="52" applyFont="1" applyFill="1" applyBorder="1" applyAlignment="1">
      <alignment horizontal="left" vertical="center" wrapText="1"/>
    </xf>
    <xf numFmtId="0" fontId="3" fillId="2" borderId="5" xfId="52" applyFont="1" applyFill="1" applyBorder="1" applyAlignment="1">
      <alignment horizontal="left" vertical="center"/>
    </xf>
    <xf numFmtId="0" fontId="3" fillId="2" borderId="6" xfId="52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0" fontId="8" fillId="0" borderId="9" xfId="51" applyNumberFormat="1" applyFont="1" applyBorder="1" applyAlignment="1">
      <alignment horizontal="center" vertical="center"/>
    </xf>
    <xf numFmtId="9" fontId="7" fillId="0" borderId="9" xfId="51" applyNumberFormat="1" applyFont="1" applyBorder="1" applyAlignment="1">
      <alignment horizontal="center" vertical="center"/>
    </xf>
    <xf numFmtId="177" fontId="7" fillId="0" borderId="9" xfId="51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176" fontId="3" fillId="3" borderId="12" xfId="52" applyNumberFormat="1" applyFont="1" applyFill="1" applyBorder="1" applyAlignment="1">
      <alignment horizontal="right" vertical="center"/>
    </xf>
    <xf numFmtId="176" fontId="3" fillId="3" borderId="13" xfId="52" applyNumberFormat="1" applyFont="1" applyFill="1" applyBorder="1" applyAlignment="1">
      <alignment horizontal="right" vertical="center"/>
    </xf>
    <xf numFmtId="178" fontId="3" fillId="3" borderId="14" xfId="52" applyNumberFormat="1" applyFont="1" applyFill="1" applyBorder="1" applyAlignment="1">
      <alignment horizontal="right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176" fontId="4" fillId="0" borderId="0" xfId="49" applyNumberFormat="1" applyFont="1" applyAlignment="1">
      <alignment horizontal="left" wrapText="1"/>
    </xf>
    <xf numFmtId="0" fontId="6" fillId="2" borderId="4" xfId="52" applyFont="1" applyFill="1" applyBorder="1" applyAlignment="1">
      <alignment horizontal="left" vertical="center"/>
    </xf>
    <xf numFmtId="0" fontId="6" fillId="2" borderId="5" xfId="52" applyFont="1" applyFill="1" applyBorder="1" applyAlignment="1">
      <alignment horizontal="left" vertical="center"/>
    </xf>
    <xf numFmtId="0" fontId="6" fillId="2" borderId="6" xfId="52" applyFont="1" applyFill="1" applyBorder="1" applyAlignment="1">
      <alignment horizontal="left" vertical="center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7" fillId="0" borderId="9" xfId="52" applyFont="1" applyBorder="1" applyAlignment="1">
      <alignment horizontal="center" vertical="center"/>
    </xf>
    <xf numFmtId="0" fontId="7" fillId="0" borderId="9" xfId="51" applyFont="1" applyBorder="1" applyAlignment="1">
      <alignment horizontal="center" vertical="center"/>
    </xf>
    <xf numFmtId="0" fontId="3" fillId="0" borderId="4" xfId="49" applyFont="1" applyBorder="1" applyAlignment="1">
      <alignment horizontal="right" vertical="center" wrapText="1"/>
    </xf>
    <xf numFmtId="0" fontId="3" fillId="0" borderId="5" xfId="49" applyFont="1" applyBorder="1" applyAlignment="1">
      <alignment horizontal="right" vertical="center" wrapText="1"/>
    </xf>
    <xf numFmtId="0" fontId="3" fillId="0" borderId="15" xfId="49" applyFont="1" applyBorder="1" applyAlignment="1">
      <alignment horizontal="right" vertical="center" wrapText="1"/>
    </xf>
    <xf numFmtId="179" fontId="3" fillId="0" borderId="10" xfId="1" applyNumberFormat="1" applyFont="1" applyFill="1" applyBorder="1" applyAlignment="1">
      <alignment horizontal="right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2" borderId="4" xfId="52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2" fillId="0" borderId="0" xfId="49" applyNumberFormat="1" applyFont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7"/>
  <sheetViews>
    <sheetView tabSelected="1" workbookViewId="0">
      <selection activeCell="E14" sqref="E14"/>
    </sheetView>
  </sheetViews>
  <sheetFormatPr defaultColWidth="8.91666666666667" defaultRowHeight="14.25" outlineLevelCol="2"/>
  <cols>
    <col min="1" max="1" width="5.08333333333333" customWidth="1"/>
    <col min="2" max="2" width="39.5833333333333" customWidth="1"/>
    <col min="3" max="3" width="35.0833333333333" customWidth="1"/>
    <col min="4" max="4" width="19.4166666666667" customWidth="1"/>
  </cols>
  <sheetData>
    <row r="1" ht="37.5" customHeight="1" spans="2:3">
      <c r="B1" s="4" t="s">
        <v>0</v>
      </c>
      <c r="C1" s="4"/>
    </row>
    <row r="2" ht="16.5" spans="2:3">
      <c r="B2" s="6" t="s">
        <v>1</v>
      </c>
      <c r="C2" s="7" t="s">
        <v>2</v>
      </c>
    </row>
    <row r="3" ht="16.5" spans="2:3">
      <c r="B3" s="6" t="s">
        <v>3</v>
      </c>
      <c r="C3" s="7" t="s">
        <v>4</v>
      </c>
    </row>
    <row r="4" s="1" customFormat="1" ht="16.5" customHeight="1" spans="2:3">
      <c r="B4" s="11" t="s">
        <v>5</v>
      </c>
      <c r="C4" s="12"/>
    </row>
    <row r="5" s="1" customFormat="1" ht="16.5" customHeight="1" spans="2:3">
      <c r="B5" s="11" t="s">
        <v>6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7</v>
      </c>
      <c r="C7" s="18" t="s">
        <v>8</v>
      </c>
    </row>
    <row r="8" s="1" customFormat="1" ht="15" spans="2:3">
      <c r="B8" s="40" t="s">
        <v>9</v>
      </c>
      <c r="C8" s="42"/>
    </row>
    <row r="9" s="1" customFormat="1" ht="16.5" spans="2:3">
      <c r="B9" s="53" t="s">
        <v>10</v>
      </c>
      <c r="C9" s="54">
        <f>Medical!H74</f>
        <v>117030</v>
      </c>
    </row>
    <row r="10" s="1" customFormat="1" ht="15" spans="2:3">
      <c r="B10" s="40" t="s">
        <v>11</v>
      </c>
      <c r="C10" s="42"/>
    </row>
    <row r="11" s="1" customFormat="1" ht="16.5" spans="2:3">
      <c r="B11" s="53" t="s">
        <v>10</v>
      </c>
      <c r="C11" s="54">
        <f>Creative!H32</f>
        <v>40000</v>
      </c>
    </row>
    <row r="12" s="1" customFormat="1" ht="16.5" spans="2:3">
      <c r="B12" s="55" t="s">
        <v>12</v>
      </c>
      <c r="C12" s="21"/>
    </row>
    <row r="13" ht="16.5" spans="2:3">
      <c r="B13" s="53" t="s">
        <v>10</v>
      </c>
      <c r="C13" s="50">
        <f>'Staffing Fee'!H11</f>
        <v>24900</v>
      </c>
    </row>
    <row r="14" ht="3.75" customHeight="1" spans="2:3">
      <c r="B14" s="56"/>
      <c r="C14" s="57"/>
    </row>
    <row r="15" ht="16.5" spans="2:3">
      <c r="B15" s="58" t="s">
        <v>10</v>
      </c>
      <c r="C15" s="59">
        <f>C9+C11+C13</f>
        <v>181930</v>
      </c>
    </row>
    <row r="16" ht="16.5" spans="2:3">
      <c r="B16" s="58" t="s">
        <v>13</v>
      </c>
      <c r="C16" s="59">
        <f>C15*0.06</f>
        <v>10915.8</v>
      </c>
    </row>
    <row r="17" ht="17.25" spans="2:3">
      <c r="B17" s="31" t="s">
        <v>14</v>
      </c>
      <c r="C17" s="33">
        <f>C15+C16</f>
        <v>192845.8</v>
      </c>
    </row>
    <row r="18" spans="2:2">
      <c r="B18" s="60" t="s">
        <v>15</v>
      </c>
    </row>
    <row r="20" spans="2:3">
      <c r="B20" s="61" t="s">
        <v>16</v>
      </c>
      <c r="C20" s="62">
        <f>C13/C15</f>
        <v>0.136865827516078</v>
      </c>
    </row>
    <row r="22" ht="16.5" spans="2:2">
      <c r="B22" s="34"/>
    </row>
    <row r="23" spans="2:2">
      <c r="B23" s="63"/>
    </row>
    <row r="24" spans="2:2">
      <c r="B24" s="63"/>
    </row>
    <row r="25" spans="2:2">
      <c r="B25" s="63"/>
    </row>
    <row r="26" spans="2:2">
      <c r="B26" s="63"/>
    </row>
    <row r="27" spans="2:2">
      <c r="B27" s="63"/>
    </row>
  </sheetData>
  <mergeCells count="5">
    <mergeCell ref="B1:C1"/>
    <mergeCell ref="B8:C8"/>
    <mergeCell ref="B10:C10"/>
    <mergeCell ref="B12:C12"/>
    <mergeCell ref="B14:C14"/>
  </mergeCell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83"/>
  <sheetViews>
    <sheetView zoomScale="85" zoomScaleNormal="85" zoomScaleSheetLayoutView="90" topLeftCell="A50" workbookViewId="0">
      <selection activeCell="B76" sqref="B76"/>
    </sheetView>
  </sheetViews>
  <sheetFormatPr defaultColWidth="8.91666666666667" defaultRowHeight="17.25" outlineLevelCol="7"/>
  <cols>
    <col min="1" max="1" width="5.08333333333333" customWidth="1"/>
    <col min="2" max="2" width="26.4166666666667" style="2" customWidth="1"/>
    <col min="3" max="3" width="38.425" style="3" customWidth="1"/>
    <col min="4" max="4" width="17.5833333333333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  <col min="9" max="9" width="13.5833333333333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6.5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6.5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/>
      <c r="D4" s="11"/>
      <c r="E4" s="11"/>
      <c r="F4" s="11"/>
      <c r="G4" s="11"/>
      <c r="H4" s="11"/>
    </row>
    <row r="5" s="1" customFormat="1" ht="16.5" customHeight="1" spans="2:8">
      <c r="B5" s="11" t="s">
        <v>6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7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="1" customFormat="1" ht="15" spans="2:8">
      <c r="B8" s="40" t="s">
        <v>23</v>
      </c>
      <c r="C8" s="41"/>
      <c r="D8" s="41"/>
      <c r="E8" s="41"/>
      <c r="F8" s="41"/>
      <c r="G8" s="41"/>
      <c r="H8" s="42"/>
    </row>
    <row r="9" s="1" customFormat="1" ht="16.5" spans="2:8">
      <c r="B9" s="43" t="s">
        <v>24</v>
      </c>
      <c r="C9" s="44" t="s">
        <v>25</v>
      </c>
      <c r="D9" s="51">
        <v>2021</v>
      </c>
      <c r="E9" s="25">
        <v>2000</v>
      </c>
      <c r="F9" s="45" t="s">
        <v>26</v>
      </c>
      <c r="G9" s="46">
        <v>1</v>
      </c>
      <c r="H9" s="28">
        <f t="shared" ref="H9:H14" si="0">E9*G9</f>
        <v>2000</v>
      </c>
    </row>
    <row r="10" s="1" customFormat="1" ht="16.5" spans="2:8">
      <c r="B10" s="43" t="s">
        <v>27</v>
      </c>
      <c r="C10" s="44" t="s">
        <v>28</v>
      </c>
      <c r="D10" s="52"/>
      <c r="E10" s="25">
        <v>500</v>
      </c>
      <c r="F10" s="45" t="s">
        <v>26</v>
      </c>
      <c r="G10" s="46">
        <v>1</v>
      </c>
      <c r="H10" s="28">
        <f t="shared" si="0"/>
        <v>500</v>
      </c>
    </row>
    <row r="11" s="1" customFormat="1" ht="16.5" spans="2:8">
      <c r="B11" s="43" t="s">
        <v>29</v>
      </c>
      <c r="C11" s="44" t="s">
        <v>30</v>
      </c>
      <c r="D11" s="52"/>
      <c r="E11" s="25">
        <v>300</v>
      </c>
      <c r="F11" s="45" t="s">
        <v>31</v>
      </c>
      <c r="G11" s="46">
        <v>24</v>
      </c>
      <c r="H11" s="28">
        <f t="shared" si="0"/>
        <v>7200</v>
      </c>
    </row>
    <row r="12" s="1" customFormat="1" ht="16.5" spans="2:8">
      <c r="B12" s="43" t="s">
        <v>32</v>
      </c>
      <c r="C12" s="44" t="s">
        <v>30</v>
      </c>
      <c r="D12" s="52"/>
      <c r="E12" s="25">
        <v>30</v>
      </c>
      <c r="F12" s="45" t="s">
        <v>31</v>
      </c>
      <c r="G12" s="46">
        <v>0</v>
      </c>
      <c r="H12" s="28">
        <f t="shared" si="0"/>
        <v>0</v>
      </c>
    </row>
    <row r="13" s="1" customFormat="1" ht="16.5" spans="2:8">
      <c r="B13" s="43" t="s">
        <v>33</v>
      </c>
      <c r="C13" s="44" t="s">
        <v>34</v>
      </c>
      <c r="D13" s="52"/>
      <c r="E13" s="25">
        <v>15</v>
      </c>
      <c r="F13" s="45" t="s">
        <v>35</v>
      </c>
      <c r="G13" s="46">
        <v>36</v>
      </c>
      <c r="H13" s="28">
        <f t="shared" si="0"/>
        <v>540</v>
      </c>
    </row>
    <row r="14" s="1" customFormat="1" ht="16.5" spans="2:8">
      <c r="B14" s="43" t="s">
        <v>36</v>
      </c>
      <c r="C14" s="44" t="s">
        <v>37</v>
      </c>
      <c r="D14" s="52"/>
      <c r="E14" s="25">
        <v>100</v>
      </c>
      <c r="F14" s="45" t="s">
        <v>31</v>
      </c>
      <c r="G14" s="46">
        <v>24</v>
      </c>
      <c r="H14" s="28">
        <f t="shared" si="0"/>
        <v>2400</v>
      </c>
    </row>
    <row r="15" s="1" customFormat="1" ht="16.5" spans="2:8">
      <c r="B15" s="47" t="s">
        <v>38</v>
      </c>
      <c r="C15" s="48"/>
      <c r="D15" s="48"/>
      <c r="E15" s="48"/>
      <c r="F15" s="48"/>
      <c r="G15" s="49"/>
      <c r="H15" s="50">
        <f>SUM(H9:H14)</f>
        <v>12640</v>
      </c>
    </row>
    <row r="16" customFormat="1" ht="15" spans="2:8">
      <c r="B16" s="40" t="s">
        <v>39</v>
      </c>
      <c r="C16" s="41"/>
      <c r="D16" s="41"/>
      <c r="E16" s="41"/>
      <c r="F16" s="41"/>
      <c r="G16" s="41"/>
      <c r="H16" s="42"/>
    </row>
    <row r="17" customFormat="1" ht="16.5" spans="2:8">
      <c r="B17" s="43" t="s">
        <v>24</v>
      </c>
      <c r="C17" s="44" t="s">
        <v>25</v>
      </c>
      <c r="D17" s="51">
        <v>2021</v>
      </c>
      <c r="E17" s="25">
        <v>2000</v>
      </c>
      <c r="F17" s="45" t="s">
        <v>26</v>
      </c>
      <c r="G17" s="46">
        <v>1</v>
      </c>
      <c r="H17" s="28">
        <f t="shared" ref="H17:H22" si="1">E17*G17</f>
        <v>2000</v>
      </c>
    </row>
    <row r="18" customFormat="1" ht="16.5" spans="2:8">
      <c r="B18" s="43" t="s">
        <v>27</v>
      </c>
      <c r="C18" s="44" t="s">
        <v>28</v>
      </c>
      <c r="D18" s="52"/>
      <c r="E18" s="25">
        <v>500</v>
      </c>
      <c r="F18" s="45" t="s">
        <v>26</v>
      </c>
      <c r="G18" s="46">
        <v>1</v>
      </c>
      <c r="H18" s="28">
        <f t="shared" si="1"/>
        <v>500</v>
      </c>
    </row>
    <row r="19" customFormat="1" ht="16.5" spans="2:8">
      <c r="B19" s="43" t="s">
        <v>29</v>
      </c>
      <c r="C19" s="44" t="s">
        <v>30</v>
      </c>
      <c r="D19" s="52"/>
      <c r="E19" s="25">
        <v>300</v>
      </c>
      <c r="F19" s="45" t="s">
        <v>31</v>
      </c>
      <c r="G19" s="46">
        <v>32</v>
      </c>
      <c r="H19" s="28">
        <f t="shared" si="1"/>
        <v>9600</v>
      </c>
    </row>
    <row r="20" customFormat="1" ht="16.5" spans="2:8">
      <c r="B20" s="43" t="s">
        <v>32</v>
      </c>
      <c r="C20" s="44" t="s">
        <v>30</v>
      </c>
      <c r="D20" s="52"/>
      <c r="E20" s="25">
        <v>30</v>
      </c>
      <c r="F20" s="45" t="s">
        <v>31</v>
      </c>
      <c r="G20" s="46">
        <v>32</v>
      </c>
      <c r="H20" s="28">
        <f t="shared" si="1"/>
        <v>960</v>
      </c>
    </row>
    <row r="21" customFormat="1" ht="16.5" spans="2:8">
      <c r="B21" s="43" t="s">
        <v>33</v>
      </c>
      <c r="C21" s="44" t="s">
        <v>34</v>
      </c>
      <c r="D21" s="52"/>
      <c r="E21" s="25">
        <v>15</v>
      </c>
      <c r="F21" s="45" t="s">
        <v>35</v>
      </c>
      <c r="G21" s="46">
        <v>45</v>
      </c>
      <c r="H21" s="28">
        <f t="shared" si="1"/>
        <v>675</v>
      </c>
    </row>
    <row r="22" customFormat="1" ht="16.5" spans="2:8">
      <c r="B22" s="43" t="s">
        <v>36</v>
      </c>
      <c r="C22" s="44" t="s">
        <v>37</v>
      </c>
      <c r="D22" s="52"/>
      <c r="E22" s="25">
        <v>100</v>
      </c>
      <c r="F22" s="45" t="s">
        <v>31</v>
      </c>
      <c r="G22" s="46">
        <v>32</v>
      </c>
      <c r="H22" s="28">
        <f t="shared" si="1"/>
        <v>3200</v>
      </c>
    </row>
    <row r="23" customFormat="1" ht="16.5" spans="2:8">
      <c r="B23" s="47" t="s">
        <v>38</v>
      </c>
      <c r="C23" s="48"/>
      <c r="D23" s="48"/>
      <c r="E23" s="48"/>
      <c r="F23" s="48"/>
      <c r="G23" s="49"/>
      <c r="H23" s="50">
        <f>SUM(H17:H22)</f>
        <v>16935</v>
      </c>
    </row>
    <row r="24" customFormat="1" ht="15" spans="2:8">
      <c r="B24" s="40" t="s">
        <v>40</v>
      </c>
      <c r="C24" s="41"/>
      <c r="D24" s="41"/>
      <c r="E24" s="41"/>
      <c r="F24" s="41"/>
      <c r="G24" s="41"/>
      <c r="H24" s="42"/>
    </row>
    <row r="25" customFormat="1" ht="16.5" spans="2:8">
      <c r="B25" s="43" t="s">
        <v>24</v>
      </c>
      <c r="C25" s="44" t="s">
        <v>25</v>
      </c>
      <c r="D25" s="51">
        <v>2021</v>
      </c>
      <c r="E25" s="25">
        <v>2000</v>
      </c>
      <c r="F25" s="45" t="s">
        <v>26</v>
      </c>
      <c r="G25" s="46">
        <v>1</v>
      </c>
      <c r="H25" s="28">
        <f t="shared" ref="H25:H30" si="2">E25*G25</f>
        <v>2000</v>
      </c>
    </row>
    <row r="26" customFormat="1" ht="16.5" spans="2:8">
      <c r="B26" s="43" t="s">
        <v>27</v>
      </c>
      <c r="C26" s="44" t="s">
        <v>28</v>
      </c>
      <c r="D26" s="52"/>
      <c r="E26" s="25">
        <v>500</v>
      </c>
      <c r="F26" s="45" t="s">
        <v>26</v>
      </c>
      <c r="G26" s="46">
        <v>1</v>
      </c>
      <c r="H26" s="28">
        <f t="shared" si="2"/>
        <v>500</v>
      </c>
    </row>
    <row r="27" customFormat="1" ht="16.5" spans="2:8">
      <c r="B27" s="43" t="s">
        <v>29</v>
      </c>
      <c r="C27" s="44" t="s">
        <v>30</v>
      </c>
      <c r="D27" s="52"/>
      <c r="E27" s="25">
        <v>300</v>
      </c>
      <c r="F27" s="45" t="s">
        <v>31</v>
      </c>
      <c r="G27" s="46">
        <v>36</v>
      </c>
      <c r="H27" s="28">
        <f t="shared" si="2"/>
        <v>10800</v>
      </c>
    </row>
    <row r="28" customFormat="1" ht="16.5" spans="2:8">
      <c r="B28" s="43" t="s">
        <v>32</v>
      </c>
      <c r="C28" s="44" t="s">
        <v>30</v>
      </c>
      <c r="D28" s="52"/>
      <c r="E28" s="25">
        <v>30</v>
      </c>
      <c r="F28" s="45" t="s">
        <v>31</v>
      </c>
      <c r="G28" s="46">
        <v>36</v>
      </c>
      <c r="H28" s="28">
        <f t="shared" si="2"/>
        <v>1080</v>
      </c>
    </row>
    <row r="29" customFormat="1" ht="16.5" spans="2:8">
      <c r="B29" s="43" t="s">
        <v>33</v>
      </c>
      <c r="C29" s="44" t="s">
        <v>34</v>
      </c>
      <c r="D29" s="52"/>
      <c r="E29" s="25">
        <v>15</v>
      </c>
      <c r="F29" s="45" t="s">
        <v>35</v>
      </c>
      <c r="G29" s="46">
        <v>45</v>
      </c>
      <c r="H29" s="28">
        <f t="shared" si="2"/>
        <v>675</v>
      </c>
    </row>
    <row r="30" customFormat="1" ht="16.5" spans="2:8">
      <c r="B30" s="43" t="s">
        <v>36</v>
      </c>
      <c r="C30" s="44" t="s">
        <v>37</v>
      </c>
      <c r="D30" s="52"/>
      <c r="E30" s="25">
        <v>100</v>
      </c>
      <c r="F30" s="45" t="s">
        <v>31</v>
      </c>
      <c r="G30" s="46">
        <v>36</v>
      </c>
      <c r="H30" s="28">
        <f t="shared" si="2"/>
        <v>3600</v>
      </c>
    </row>
    <row r="31" customFormat="1" ht="16.5" spans="2:8">
      <c r="B31" s="47" t="s">
        <v>38</v>
      </c>
      <c r="C31" s="48"/>
      <c r="D31" s="48"/>
      <c r="E31" s="48"/>
      <c r="F31" s="48"/>
      <c r="G31" s="49"/>
      <c r="H31" s="50">
        <f>SUM(H25:H30)</f>
        <v>18655</v>
      </c>
    </row>
    <row r="32" customFormat="1" ht="15" spans="2:8">
      <c r="B32" s="40" t="s">
        <v>41</v>
      </c>
      <c r="C32" s="41"/>
      <c r="D32" s="41"/>
      <c r="E32" s="41"/>
      <c r="F32" s="41"/>
      <c r="G32" s="41"/>
      <c r="H32" s="42"/>
    </row>
    <row r="33" customFormat="1" ht="16.5" spans="2:8">
      <c r="B33" s="43" t="s">
        <v>42</v>
      </c>
      <c r="C33" s="44" t="s">
        <v>43</v>
      </c>
      <c r="D33" s="24">
        <v>2021</v>
      </c>
      <c r="E33" s="25">
        <v>800</v>
      </c>
      <c r="F33" s="45" t="s">
        <v>31</v>
      </c>
      <c r="G33" s="46">
        <v>4</v>
      </c>
      <c r="H33" s="28">
        <f>E33*G33</f>
        <v>3200</v>
      </c>
    </row>
    <row r="34" customFormat="1" ht="16.5" spans="2:8">
      <c r="B34" s="47" t="s">
        <v>38</v>
      </c>
      <c r="C34" s="48"/>
      <c r="D34" s="48"/>
      <c r="E34" s="48"/>
      <c r="F34" s="48"/>
      <c r="G34" s="49"/>
      <c r="H34" s="50">
        <f>SUM(H33)</f>
        <v>3200</v>
      </c>
    </row>
    <row r="35" ht="15" spans="2:8">
      <c r="B35" s="40" t="s">
        <v>44</v>
      </c>
      <c r="C35" s="41"/>
      <c r="D35" s="41"/>
      <c r="E35" s="41"/>
      <c r="F35" s="41"/>
      <c r="G35" s="41"/>
      <c r="H35" s="42"/>
    </row>
    <row r="36" ht="16.5" spans="2:8">
      <c r="B36" s="43" t="s">
        <v>42</v>
      </c>
      <c r="C36" s="44" t="s">
        <v>43</v>
      </c>
      <c r="D36" s="24">
        <v>2021</v>
      </c>
      <c r="E36" s="25">
        <v>800</v>
      </c>
      <c r="F36" s="45" t="s">
        <v>31</v>
      </c>
      <c r="G36" s="46">
        <v>11</v>
      </c>
      <c r="H36" s="28">
        <f>E36*G36</f>
        <v>8800</v>
      </c>
    </row>
    <row r="37" ht="16.5" spans="2:8">
      <c r="B37" s="47" t="s">
        <v>38</v>
      </c>
      <c r="C37" s="48"/>
      <c r="D37" s="48"/>
      <c r="E37" s="48"/>
      <c r="F37" s="48"/>
      <c r="G37" s="49"/>
      <c r="H37" s="50">
        <f>SUM(H36)</f>
        <v>8800</v>
      </c>
    </row>
    <row r="38" ht="15" spans="2:8">
      <c r="B38" s="40" t="s">
        <v>45</v>
      </c>
      <c r="C38" s="41"/>
      <c r="D38" s="41"/>
      <c r="E38" s="41"/>
      <c r="F38" s="41"/>
      <c r="G38" s="41"/>
      <c r="H38" s="42"/>
    </row>
    <row r="39" ht="16.5" spans="2:8">
      <c r="B39" s="43" t="s">
        <v>42</v>
      </c>
      <c r="C39" s="44" t="s">
        <v>43</v>
      </c>
      <c r="D39" s="24">
        <v>2021</v>
      </c>
      <c r="E39" s="25">
        <v>800</v>
      </c>
      <c r="F39" s="45" t="s">
        <v>31</v>
      </c>
      <c r="G39" s="46">
        <v>8</v>
      </c>
      <c r="H39" s="28">
        <f>E39*G39</f>
        <v>6400</v>
      </c>
    </row>
    <row r="40" ht="16.5" spans="2:8">
      <c r="B40" s="47" t="s">
        <v>38</v>
      </c>
      <c r="C40" s="48"/>
      <c r="D40" s="48"/>
      <c r="E40" s="48"/>
      <c r="F40" s="48"/>
      <c r="G40" s="49"/>
      <c r="H40" s="50">
        <f>SUM(H39)</f>
        <v>6400</v>
      </c>
    </row>
    <row r="41" ht="15" spans="2:8">
      <c r="B41" s="40" t="s">
        <v>46</v>
      </c>
      <c r="C41" s="41"/>
      <c r="D41" s="41"/>
      <c r="E41" s="41"/>
      <c r="F41" s="41"/>
      <c r="G41" s="41"/>
      <c r="H41" s="42"/>
    </row>
    <row r="42" ht="16.5" spans="2:8">
      <c r="B42" s="43" t="s">
        <v>42</v>
      </c>
      <c r="C42" s="44" t="s">
        <v>43</v>
      </c>
      <c r="D42" s="24">
        <v>2021</v>
      </c>
      <c r="E42" s="25">
        <v>800</v>
      </c>
      <c r="F42" s="45" t="s">
        <v>31</v>
      </c>
      <c r="G42" s="46">
        <v>6</v>
      </c>
      <c r="H42" s="28">
        <f>E42*G42</f>
        <v>4800</v>
      </c>
    </row>
    <row r="43" ht="16.5" spans="2:8">
      <c r="B43" s="47" t="s">
        <v>38</v>
      </c>
      <c r="C43" s="48"/>
      <c r="D43" s="48"/>
      <c r="E43" s="48"/>
      <c r="F43" s="48"/>
      <c r="G43" s="49"/>
      <c r="H43" s="50">
        <f>SUM(H42)</f>
        <v>4800</v>
      </c>
    </row>
    <row r="44" ht="15" spans="2:8">
      <c r="B44" s="40" t="s">
        <v>47</v>
      </c>
      <c r="C44" s="41"/>
      <c r="D44" s="41"/>
      <c r="E44" s="41"/>
      <c r="F44" s="41"/>
      <c r="G44" s="41"/>
      <c r="H44" s="42"/>
    </row>
    <row r="45" ht="16.5" spans="2:8">
      <c r="B45" s="43" t="s">
        <v>42</v>
      </c>
      <c r="C45" s="44" t="s">
        <v>43</v>
      </c>
      <c r="D45" s="24">
        <v>2021</v>
      </c>
      <c r="E45" s="25">
        <v>800</v>
      </c>
      <c r="F45" s="45" t="s">
        <v>31</v>
      </c>
      <c r="G45" s="46">
        <v>6</v>
      </c>
      <c r="H45" s="28">
        <f>E45*G45</f>
        <v>4800</v>
      </c>
    </row>
    <row r="46" ht="16.5" spans="2:8">
      <c r="B46" s="47" t="s">
        <v>38</v>
      </c>
      <c r="C46" s="48"/>
      <c r="D46" s="48"/>
      <c r="E46" s="48"/>
      <c r="F46" s="48"/>
      <c r="G46" s="49"/>
      <c r="H46" s="50">
        <f>SUM(H45)</f>
        <v>4800</v>
      </c>
    </row>
    <row r="47" ht="15" spans="2:8">
      <c r="B47" s="40" t="s">
        <v>48</v>
      </c>
      <c r="C47" s="41"/>
      <c r="D47" s="41"/>
      <c r="E47" s="41"/>
      <c r="F47" s="41"/>
      <c r="G47" s="41"/>
      <c r="H47" s="42"/>
    </row>
    <row r="48" ht="16.5" spans="2:8">
      <c r="B48" s="43" t="s">
        <v>42</v>
      </c>
      <c r="C48" s="44" t="s">
        <v>43</v>
      </c>
      <c r="D48" s="24">
        <v>2021</v>
      </c>
      <c r="E48" s="25">
        <v>800</v>
      </c>
      <c r="F48" s="45" t="s">
        <v>31</v>
      </c>
      <c r="G48" s="46">
        <v>6</v>
      </c>
      <c r="H48" s="28">
        <f>E48*G48</f>
        <v>4800</v>
      </c>
    </row>
    <row r="49" ht="16.5" spans="2:8">
      <c r="B49" s="47" t="s">
        <v>38</v>
      </c>
      <c r="C49" s="48"/>
      <c r="D49" s="48"/>
      <c r="E49" s="48"/>
      <c r="F49" s="48"/>
      <c r="G49" s="49"/>
      <c r="H49" s="50">
        <f>SUM(H48)</f>
        <v>4800</v>
      </c>
    </row>
    <row r="50" ht="15" spans="2:8">
      <c r="B50" s="40" t="s">
        <v>49</v>
      </c>
      <c r="C50" s="41"/>
      <c r="D50" s="41"/>
      <c r="E50" s="41"/>
      <c r="F50" s="41"/>
      <c r="G50" s="41"/>
      <c r="H50" s="42"/>
    </row>
    <row r="51" ht="16.5" spans="2:8">
      <c r="B51" s="43" t="s">
        <v>42</v>
      </c>
      <c r="C51" s="44" t="s">
        <v>43</v>
      </c>
      <c r="D51" s="24">
        <v>2021</v>
      </c>
      <c r="E51" s="25">
        <v>800</v>
      </c>
      <c r="F51" s="45" t="s">
        <v>31</v>
      </c>
      <c r="G51" s="46">
        <v>5</v>
      </c>
      <c r="H51" s="28">
        <f>E51*G51</f>
        <v>4000</v>
      </c>
    </row>
    <row r="52" ht="16.5" spans="2:8">
      <c r="B52" s="47" t="s">
        <v>38</v>
      </c>
      <c r="C52" s="48"/>
      <c r="D52" s="48"/>
      <c r="E52" s="48"/>
      <c r="F52" s="48"/>
      <c r="G52" s="49"/>
      <c r="H52" s="50">
        <f>SUM(H51)</f>
        <v>4000</v>
      </c>
    </row>
    <row r="53" ht="15" spans="2:8">
      <c r="B53" s="40" t="s">
        <v>50</v>
      </c>
      <c r="C53" s="41"/>
      <c r="D53" s="41"/>
      <c r="E53" s="41"/>
      <c r="F53" s="41"/>
      <c r="G53" s="41"/>
      <c r="H53" s="42"/>
    </row>
    <row r="54" ht="16.5" spans="2:8">
      <c r="B54" s="43" t="s">
        <v>42</v>
      </c>
      <c r="C54" s="44" t="s">
        <v>43</v>
      </c>
      <c r="D54" s="24">
        <v>2021</v>
      </c>
      <c r="E54" s="25">
        <v>800</v>
      </c>
      <c r="F54" s="45" t="s">
        <v>31</v>
      </c>
      <c r="G54" s="46">
        <v>8</v>
      </c>
      <c r="H54" s="28">
        <f>E54*G54</f>
        <v>6400</v>
      </c>
    </row>
    <row r="55" ht="16.5" spans="2:8">
      <c r="B55" s="47" t="s">
        <v>38</v>
      </c>
      <c r="C55" s="48"/>
      <c r="D55" s="48"/>
      <c r="E55" s="48"/>
      <c r="F55" s="48"/>
      <c r="G55" s="49"/>
      <c r="H55" s="50">
        <f>SUM(H54)</f>
        <v>6400</v>
      </c>
    </row>
    <row r="56" ht="15" spans="2:8">
      <c r="B56" s="40" t="s">
        <v>51</v>
      </c>
      <c r="C56" s="41"/>
      <c r="D56" s="41"/>
      <c r="E56" s="41"/>
      <c r="F56" s="41"/>
      <c r="G56" s="41"/>
      <c r="H56" s="42"/>
    </row>
    <row r="57" ht="16.5" spans="2:8">
      <c r="B57" s="43" t="s">
        <v>42</v>
      </c>
      <c r="C57" s="44" t="s">
        <v>43</v>
      </c>
      <c r="D57" s="24">
        <v>2021</v>
      </c>
      <c r="E57" s="25">
        <v>800</v>
      </c>
      <c r="F57" s="45" t="s">
        <v>31</v>
      </c>
      <c r="G57" s="46">
        <v>5</v>
      </c>
      <c r="H57" s="28">
        <f>E57*G57</f>
        <v>4000</v>
      </c>
    </row>
    <row r="58" ht="16.5" spans="2:8">
      <c r="B58" s="47" t="s">
        <v>38</v>
      </c>
      <c r="C58" s="48"/>
      <c r="D58" s="48"/>
      <c r="E58" s="48"/>
      <c r="F58" s="48"/>
      <c r="G58" s="49"/>
      <c r="H58" s="50">
        <f>SUM(H57)</f>
        <v>4000</v>
      </c>
    </row>
    <row r="59" ht="15" spans="2:8">
      <c r="B59" s="40" t="s">
        <v>52</v>
      </c>
      <c r="C59" s="41"/>
      <c r="D59" s="41"/>
      <c r="E59" s="41"/>
      <c r="F59" s="41"/>
      <c r="G59" s="41"/>
      <c r="H59" s="42"/>
    </row>
    <row r="60" ht="16.5" spans="2:8">
      <c r="B60" s="43" t="s">
        <v>42</v>
      </c>
      <c r="C60" s="44" t="s">
        <v>43</v>
      </c>
      <c r="D60" s="24">
        <v>2021</v>
      </c>
      <c r="E60" s="25">
        <v>800</v>
      </c>
      <c r="F60" s="45" t="s">
        <v>31</v>
      </c>
      <c r="G60" s="46">
        <v>7</v>
      </c>
      <c r="H60" s="28">
        <f>E60*G60</f>
        <v>5600</v>
      </c>
    </row>
    <row r="61" ht="16.5" spans="2:8">
      <c r="B61" s="47" t="s">
        <v>38</v>
      </c>
      <c r="C61" s="48"/>
      <c r="D61" s="48"/>
      <c r="E61" s="48"/>
      <c r="F61" s="48"/>
      <c r="G61" s="49"/>
      <c r="H61" s="50">
        <f>SUM(H60)</f>
        <v>5600</v>
      </c>
    </row>
    <row r="62" ht="15" spans="2:8">
      <c r="B62" s="40" t="s">
        <v>53</v>
      </c>
      <c r="C62" s="41"/>
      <c r="D62" s="41"/>
      <c r="E62" s="41"/>
      <c r="F62" s="41"/>
      <c r="G62" s="41"/>
      <c r="H62" s="42"/>
    </row>
    <row r="63" ht="16.5" spans="2:8">
      <c r="B63" s="43" t="s">
        <v>42</v>
      </c>
      <c r="C63" s="44" t="s">
        <v>43</v>
      </c>
      <c r="D63" s="24">
        <v>2021</v>
      </c>
      <c r="E63" s="25">
        <v>800</v>
      </c>
      <c r="F63" s="45" t="s">
        <v>31</v>
      </c>
      <c r="G63" s="46">
        <v>3</v>
      </c>
      <c r="H63" s="28">
        <f>E63*G63</f>
        <v>2400</v>
      </c>
    </row>
    <row r="64" ht="16.5" spans="2:8">
      <c r="B64" s="47" t="s">
        <v>38</v>
      </c>
      <c r="C64" s="48"/>
      <c r="D64" s="48"/>
      <c r="E64" s="48"/>
      <c r="F64" s="48"/>
      <c r="G64" s="49"/>
      <c r="H64" s="50">
        <f>SUM(H63)</f>
        <v>2400</v>
      </c>
    </row>
    <row r="65" ht="15" spans="2:8">
      <c r="B65" s="40" t="s">
        <v>54</v>
      </c>
      <c r="C65" s="41"/>
      <c r="D65" s="41"/>
      <c r="E65" s="41"/>
      <c r="F65" s="41"/>
      <c r="G65" s="41"/>
      <c r="H65" s="42"/>
    </row>
    <row r="66" ht="16.5" spans="2:8">
      <c r="B66" s="43" t="s">
        <v>42</v>
      </c>
      <c r="C66" s="44" t="s">
        <v>43</v>
      </c>
      <c r="D66" s="24">
        <v>2021</v>
      </c>
      <c r="E66" s="25">
        <v>800</v>
      </c>
      <c r="F66" s="45" t="s">
        <v>31</v>
      </c>
      <c r="G66" s="46">
        <v>6</v>
      </c>
      <c r="H66" s="28">
        <f>E66*G66</f>
        <v>4800</v>
      </c>
    </row>
    <row r="67" ht="16.5" spans="2:8">
      <c r="B67" s="47" t="s">
        <v>38</v>
      </c>
      <c r="C67" s="48"/>
      <c r="D67" s="48"/>
      <c r="E67" s="48"/>
      <c r="F67" s="48"/>
      <c r="G67" s="49"/>
      <c r="H67" s="50">
        <f>SUM(H66)</f>
        <v>4800</v>
      </c>
    </row>
    <row r="68" ht="15" spans="2:8">
      <c r="B68" s="40" t="s">
        <v>55</v>
      </c>
      <c r="C68" s="41"/>
      <c r="D68" s="41"/>
      <c r="E68" s="41"/>
      <c r="F68" s="41"/>
      <c r="G68" s="41"/>
      <c r="H68" s="42"/>
    </row>
    <row r="69" ht="16.5" spans="2:8">
      <c r="B69" s="43" t="s">
        <v>42</v>
      </c>
      <c r="C69" s="44" t="s">
        <v>43</v>
      </c>
      <c r="D69" s="24">
        <v>2021</v>
      </c>
      <c r="E69" s="25">
        <v>800</v>
      </c>
      <c r="F69" s="45" t="s">
        <v>31</v>
      </c>
      <c r="G69" s="46">
        <v>6</v>
      </c>
      <c r="H69" s="28">
        <f>E69*G69</f>
        <v>4800</v>
      </c>
    </row>
    <row r="70" ht="16.5" spans="2:8">
      <c r="B70" s="47" t="s">
        <v>38</v>
      </c>
      <c r="C70" s="48"/>
      <c r="D70" s="48"/>
      <c r="E70" s="48"/>
      <c r="F70" s="48"/>
      <c r="G70" s="49"/>
      <c r="H70" s="50">
        <f>SUM(H69)</f>
        <v>4800</v>
      </c>
    </row>
    <row r="71" ht="15" spans="2:8">
      <c r="B71" s="40" t="s">
        <v>56</v>
      </c>
      <c r="C71" s="41"/>
      <c r="D71" s="41"/>
      <c r="E71" s="41"/>
      <c r="F71" s="41"/>
      <c r="G71" s="41"/>
      <c r="H71" s="42"/>
    </row>
    <row r="72" ht="16.5" spans="2:8">
      <c r="B72" s="43" t="s">
        <v>42</v>
      </c>
      <c r="C72" s="44" t="s">
        <v>43</v>
      </c>
      <c r="D72" s="24">
        <v>2021</v>
      </c>
      <c r="E72" s="25">
        <v>800</v>
      </c>
      <c r="F72" s="45" t="s">
        <v>31</v>
      </c>
      <c r="G72" s="46">
        <v>5</v>
      </c>
      <c r="H72" s="28">
        <f>E72*G72</f>
        <v>4000</v>
      </c>
    </row>
    <row r="73" ht="16.5" spans="2:8">
      <c r="B73" s="47" t="s">
        <v>38</v>
      </c>
      <c r="C73" s="48"/>
      <c r="D73" s="48"/>
      <c r="E73" s="48"/>
      <c r="F73" s="48"/>
      <c r="G73" s="49"/>
      <c r="H73" s="50">
        <f>SUM(H72:H72)</f>
        <v>4000</v>
      </c>
    </row>
    <row r="74" spans="2:8">
      <c r="B74" s="31" t="s">
        <v>10</v>
      </c>
      <c r="C74" s="32"/>
      <c r="D74" s="32"/>
      <c r="E74" s="32"/>
      <c r="F74" s="32"/>
      <c r="G74" s="32"/>
      <c r="H74" s="33">
        <f>H15+H23+H31+H34+H37+H40+H43+H46+H49+H52+H55+H58+H61+H64+H67+H70+H73</f>
        <v>117030</v>
      </c>
    </row>
    <row r="76" spans="2:2">
      <c r="B76" s="2">
        <v>192845.8</v>
      </c>
    </row>
    <row r="78" ht="16.5" spans="2:5">
      <c r="B78" s="34"/>
      <c r="C78" s="35"/>
      <c r="D78" s="35"/>
      <c r="E78" s="36"/>
    </row>
    <row r="79" ht="16.5" spans="2:5">
      <c r="B79" s="7"/>
      <c r="C79" s="37"/>
      <c r="D79" s="37"/>
      <c r="E79" s="38"/>
    </row>
    <row r="80" ht="16.5" spans="2:5">
      <c r="B80" s="7"/>
      <c r="C80" s="37"/>
      <c r="D80" s="37"/>
      <c r="E80" s="38"/>
    </row>
    <row r="81" ht="16.5" spans="2:5">
      <c r="B81" s="7"/>
      <c r="C81" s="37"/>
      <c r="D81" s="37"/>
      <c r="E81" s="38"/>
    </row>
    <row r="82" ht="16.5" spans="2:5">
      <c r="B82" s="7"/>
      <c r="C82" s="37"/>
      <c r="D82" s="37"/>
      <c r="E82" s="38"/>
    </row>
    <row r="83" ht="16.5" spans="2:5">
      <c r="B83" s="7"/>
      <c r="C83" s="39"/>
      <c r="D83" s="39"/>
      <c r="E83" s="38"/>
    </row>
  </sheetData>
  <mergeCells count="39">
    <mergeCell ref="B1:C1"/>
    <mergeCell ref="B8:H8"/>
    <mergeCell ref="B15:G15"/>
    <mergeCell ref="B16:H16"/>
    <mergeCell ref="B23:G23"/>
    <mergeCell ref="B24:H24"/>
    <mergeCell ref="B31:G31"/>
    <mergeCell ref="B32:H32"/>
    <mergeCell ref="B34:G34"/>
    <mergeCell ref="B35:H35"/>
    <mergeCell ref="B37:G37"/>
    <mergeCell ref="B38:H38"/>
    <mergeCell ref="B40:G40"/>
    <mergeCell ref="B41:H41"/>
    <mergeCell ref="B43:G43"/>
    <mergeCell ref="B44:H44"/>
    <mergeCell ref="B46:G46"/>
    <mergeCell ref="B47:H47"/>
    <mergeCell ref="B49:G49"/>
    <mergeCell ref="B50:H50"/>
    <mergeCell ref="B52:G52"/>
    <mergeCell ref="B53:H53"/>
    <mergeCell ref="B55:G55"/>
    <mergeCell ref="B56:H56"/>
    <mergeCell ref="B58:G58"/>
    <mergeCell ref="B59:H59"/>
    <mergeCell ref="B61:G61"/>
    <mergeCell ref="B62:H62"/>
    <mergeCell ref="B64:G64"/>
    <mergeCell ref="B65:H65"/>
    <mergeCell ref="B67:G67"/>
    <mergeCell ref="B68:H68"/>
    <mergeCell ref="B70:G70"/>
    <mergeCell ref="B71:H71"/>
    <mergeCell ref="B73:G73"/>
    <mergeCell ref="B74:G74"/>
    <mergeCell ref="D9:D14"/>
    <mergeCell ref="D17:D22"/>
    <mergeCell ref="D25:D30"/>
  </mergeCell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32"/>
  <sheetViews>
    <sheetView zoomScale="80" zoomScaleNormal="80" topLeftCell="A6" workbookViewId="0">
      <selection activeCell="C4" sqref="C4"/>
    </sheetView>
  </sheetViews>
  <sheetFormatPr defaultColWidth="8.83333333333333" defaultRowHeight="14.25" outlineLevelCol="7"/>
  <cols>
    <col min="2" max="2" width="28.9166666666667" customWidth="1"/>
    <col min="3" max="3" width="34.0833333333333" customWidth="1"/>
    <col min="4" max="4" width="8.33333333333333" customWidth="1"/>
    <col min="5" max="5" width="10.3333333333333" customWidth="1"/>
    <col min="6" max="6" width="5.33333333333333" customWidth="1"/>
    <col min="7" max="7" width="9.33333333333333" customWidth="1"/>
    <col min="8" max="8" width="12.3333333333333" customWidth="1"/>
  </cols>
  <sheetData>
    <row r="1" ht="40.5" spans="2:8">
      <c r="B1" s="4" t="s">
        <v>0</v>
      </c>
      <c r="C1" s="4"/>
      <c r="D1" s="5"/>
      <c r="E1" s="5"/>
      <c r="F1" s="5"/>
      <c r="G1" s="5"/>
      <c r="H1" s="5"/>
    </row>
    <row r="2" ht="16.5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6.5" spans="2:8">
      <c r="B3" s="6" t="s">
        <v>3</v>
      </c>
      <c r="C3" s="7" t="s">
        <v>4</v>
      </c>
      <c r="D3" s="10"/>
      <c r="E3" s="9"/>
      <c r="F3" s="9"/>
      <c r="G3" s="9"/>
      <c r="H3" s="9"/>
    </row>
    <row r="4" ht="16.5" spans="2:8">
      <c r="B4" s="11" t="s">
        <v>5</v>
      </c>
      <c r="C4" s="12"/>
      <c r="D4" s="11"/>
      <c r="E4" s="11"/>
      <c r="F4" s="11"/>
      <c r="G4" s="11"/>
      <c r="H4" s="11"/>
    </row>
    <row r="5" ht="16.5" spans="2:8">
      <c r="B5" s="11" t="s">
        <v>6</v>
      </c>
      <c r="C5" s="13"/>
      <c r="D5" s="11"/>
      <c r="E5" s="11"/>
      <c r="F5" s="11"/>
      <c r="G5" s="11"/>
      <c r="H5" s="11"/>
    </row>
    <row r="6" ht="17.25" spans="2:8">
      <c r="B6" s="14"/>
      <c r="C6" s="14"/>
      <c r="D6" s="14"/>
      <c r="E6" s="14"/>
      <c r="F6" s="14"/>
      <c r="G6" s="14"/>
      <c r="H6" s="14"/>
    </row>
    <row r="7" ht="90" spans="2:8">
      <c r="B7" s="15" t="s">
        <v>7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15" spans="2:8">
      <c r="B8" s="40" t="s">
        <v>57</v>
      </c>
      <c r="C8" s="41"/>
      <c r="D8" s="41"/>
      <c r="E8" s="41"/>
      <c r="F8" s="41"/>
      <c r="G8" s="41"/>
      <c r="H8" s="42"/>
    </row>
    <row r="9" ht="16" customHeight="1" spans="2:8">
      <c r="B9" s="43" t="s">
        <v>58</v>
      </c>
      <c r="C9" s="44" t="s">
        <v>59</v>
      </c>
      <c r="D9" s="30">
        <v>2021</v>
      </c>
      <c r="E9" s="25">
        <v>1000</v>
      </c>
      <c r="F9" s="45" t="s">
        <v>60</v>
      </c>
      <c r="G9" s="46">
        <v>2</v>
      </c>
      <c r="H9" s="28">
        <f>E9*G9</f>
        <v>2000</v>
      </c>
    </row>
    <row r="10" ht="16.5" spans="2:8">
      <c r="B10" s="47" t="s">
        <v>38</v>
      </c>
      <c r="C10" s="48"/>
      <c r="D10" s="48"/>
      <c r="E10" s="48"/>
      <c r="F10" s="48"/>
      <c r="G10" s="49"/>
      <c r="H10" s="50">
        <f>SUM(H9:H9)</f>
        <v>2000</v>
      </c>
    </row>
    <row r="11" ht="15" spans="2:8">
      <c r="B11" s="40" t="s">
        <v>61</v>
      </c>
      <c r="C11" s="41"/>
      <c r="D11" s="41"/>
      <c r="E11" s="41"/>
      <c r="F11" s="41"/>
      <c r="G11" s="41"/>
      <c r="H11" s="42"/>
    </row>
    <row r="12" ht="16.5" spans="2:8">
      <c r="B12" s="43" t="s">
        <v>58</v>
      </c>
      <c r="C12" s="44" t="s">
        <v>59</v>
      </c>
      <c r="D12" s="30">
        <v>2021</v>
      </c>
      <c r="E12" s="25">
        <v>1000</v>
      </c>
      <c r="F12" s="45" t="s">
        <v>60</v>
      </c>
      <c r="G12" s="46">
        <v>2</v>
      </c>
      <c r="H12" s="28">
        <f>E12*G12</f>
        <v>2000</v>
      </c>
    </row>
    <row r="13" ht="16.5" spans="2:8">
      <c r="B13" s="47" t="s">
        <v>38</v>
      </c>
      <c r="C13" s="48"/>
      <c r="D13" s="48"/>
      <c r="E13" s="48"/>
      <c r="F13" s="48"/>
      <c r="G13" s="49"/>
      <c r="H13" s="50">
        <f>SUM(H12:H12)</f>
        <v>2000</v>
      </c>
    </row>
    <row r="14" ht="15" spans="2:8">
      <c r="B14" s="40" t="s">
        <v>62</v>
      </c>
      <c r="C14" s="41"/>
      <c r="D14" s="41"/>
      <c r="E14" s="41"/>
      <c r="F14" s="41"/>
      <c r="G14" s="41"/>
      <c r="H14" s="42"/>
    </row>
    <row r="15" ht="16.5" spans="2:8">
      <c r="B15" s="43" t="s">
        <v>58</v>
      </c>
      <c r="C15" s="44" t="s">
        <v>59</v>
      </c>
      <c r="D15" s="30">
        <v>2021</v>
      </c>
      <c r="E15" s="25">
        <v>1000</v>
      </c>
      <c r="F15" s="45" t="s">
        <v>60</v>
      </c>
      <c r="G15" s="46">
        <v>7</v>
      </c>
      <c r="H15" s="28">
        <f>E15*G15</f>
        <v>7000</v>
      </c>
    </row>
    <row r="16" ht="16.5" spans="2:8">
      <c r="B16" s="47" t="s">
        <v>38</v>
      </c>
      <c r="C16" s="48"/>
      <c r="D16" s="48"/>
      <c r="E16" s="48"/>
      <c r="F16" s="48"/>
      <c r="G16" s="49"/>
      <c r="H16" s="50">
        <f>SUM(H15:H15)</f>
        <v>7000</v>
      </c>
    </row>
    <row r="17" ht="15" spans="2:8">
      <c r="B17" s="40" t="s">
        <v>63</v>
      </c>
      <c r="C17" s="41"/>
      <c r="D17" s="41"/>
      <c r="E17" s="41"/>
      <c r="F17" s="41"/>
      <c r="G17" s="41"/>
      <c r="H17" s="42"/>
    </row>
    <row r="18" ht="16.5" spans="2:8">
      <c r="B18" s="43" t="s">
        <v>58</v>
      </c>
      <c r="C18" s="44" t="s">
        <v>59</v>
      </c>
      <c r="D18" s="30">
        <v>2021</v>
      </c>
      <c r="E18" s="25">
        <v>1000</v>
      </c>
      <c r="F18" s="45" t="s">
        <v>60</v>
      </c>
      <c r="G18" s="46">
        <v>5</v>
      </c>
      <c r="H18" s="28">
        <f>E18*G18</f>
        <v>5000</v>
      </c>
    </row>
    <row r="19" ht="16.5" spans="2:8">
      <c r="B19" s="47" t="s">
        <v>38</v>
      </c>
      <c r="C19" s="48"/>
      <c r="D19" s="48"/>
      <c r="E19" s="48"/>
      <c r="F19" s="48"/>
      <c r="G19" s="49"/>
      <c r="H19" s="50">
        <f>SUM(H18:H18)</f>
        <v>5000</v>
      </c>
    </row>
    <row r="20" ht="15" spans="2:8">
      <c r="B20" s="40" t="s">
        <v>64</v>
      </c>
      <c r="C20" s="41"/>
      <c r="D20" s="41"/>
      <c r="E20" s="41"/>
      <c r="F20" s="41"/>
      <c r="G20" s="41"/>
      <c r="H20" s="42"/>
    </row>
    <row r="21" ht="16.5" spans="2:8">
      <c r="B21" s="43" t="s">
        <v>58</v>
      </c>
      <c r="C21" s="44" t="s">
        <v>59</v>
      </c>
      <c r="D21" s="30">
        <v>2021</v>
      </c>
      <c r="E21" s="25">
        <v>1000</v>
      </c>
      <c r="F21" s="45" t="s">
        <v>60</v>
      </c>
      <c r="G21" s="46">
        <v>5</v>
      </c>
      <c r="H21" s="28">
        <f>E21*G21</f>
        <v>5000</v>
      </c>
    </row>
    <row r="22" ht="16.5" spans="2:8">
      <c r="B22" s="47" t="s">
        <v>38</v>
      </c>
      <c r="C22" s="48"/>
      <c r="D22" s="48"/>
      <c r="E22" s="48"/>
      <c r="F22" s="48"/>
      <c r="G22" s="49"/>
      <c r="H22" s="50">
        <f>SUM(H21:H21)</f>
        <v>5000</v>
      </c>
    </row>
    <row r="23" ht="15" spans="2:8">
      <c r="B23" s="40" t="s">
        <v>56</v>
      </c>
      <c r="C23" s="41"/>
      <c r="D23" s="41"/>
      <c r="E23" s="41"/>
      <c r="F23" s="41"/>
      <c r="G23" s="41"/>
      <c r="H23" s="42"/>
    </row>
    <row r="24" ht="16.5" spans="2:8">
      <c r="B24" s="43" t="s">
        <v>58</v>
      </c>
      <c r="C24" s="44" t="s">
        <v>59</v>
      </c>
      <c r="D24" s="30">
        <v>2021</v>
      </c>
      <c r="E24" s="25">
        <v>1000</v>
      </c>
      <c r="F24" s="45" t="s">
        <v>60</v>
      </c>
      <c r="G24" s="46">
        <v>5</v>
      </c>
      <c r="H24" s="28">
        <f>E24*G24</f>
        <v>5000</v>
      </c>
    </row>
    <row r="25" ht="16.5" spans="2:8">
      <c r="B25" s="47" t="s">
        <v>38</v>
      </c>
      <c r="C25" s="48"/>
      <c r="D25" s="48"/>
      <c r="E25" s="48"/>
      <c r="F25" s="48"/>
      <c r="G25" s="49"/>
      <c r="H25" s="50">
        <f>SUM(H24:H24)</f>
        <v>5000</v>
      </c>
    </row>
    <row r="26" ht="15" spans="2:8">
      <c r="B26" s="40" t="s">
        <v>55</v>
      </c>
      <c r="C26" s="41"/>
      <c r="D26" s="41"/>
      <c r="E26" s="41"/>
      <c r="F26" s="41"/>
      <c r="G26" s="41"/>
      <c r="H26" s="42"/>
    </row>
    <row r="27" ht="16.5" spans="2:8">
      <c r="B27" s="43" t="s">
        <v>58</v>
      </c>
      <c r="C27" s="44" t="s">
        <v>59</v>
      </c>
      <c r="D27" s="24">
        <v>2021</v>
      </c>
      <c r="E27" s="25">
        <v>1000</v>
      </c>
      <c r="F27" s="45" t="s">
        <v>60</v>
      </c>
      <c r="G27" s="46">
        <v>6</v>
      </c>
      <c r="H27" s="28">
        <f>E27*G27</f>
        <v>6000</v>
      </c>
    </row>
    <row r="28" ht="16.5" spans="2:8">
      <c r="B28" s="47" t="s">
        <v>38</v>
      </c>
      <c r="C28" s="48"/>
      <c r="D28" s="48"/>
      <c r="E28" s="48"/>
      <c r="F28" s="48"/>
      <c r="G28" s="49"/>
      <c r="H28" s="50">
        <f>SUM(H27)</f>
        <v>6000</v>
      </c>
    </row>
    <row r="29" ht="15" spans="2:8">
      <c r="B29" s="40" t="s">
        <v>65</v>
      </c>
      <c r="C29" s="41"/>
      <c r="D29" s="41"/>
      <c r="E29" s="41"/>
      <c r="F29" s="41"/>
      <c r="G29" s="41"/>
      <c r="H29" s="42"/>
    </row>
    <row r="30" ht="33" spans="2:8">
      <c r="B30" s="43" t="s">
        <v>66</v>
      </c>
      <c r="C30" s="44" t="s">
        <v>67</v>
      </c>
      <c r="D30" s="24">
        <v>2021</v>
      </c>
      <c r="E30" s="25">
        <v>1000</v>
      </c>
      <c r="F30" s="45" t="s">
        <v>68</v>
      </c>
      <c r="G30" s="46">
        <v>8</v>
      </c>
      <c r="H30" s="28">
        <f>E30*G30</f>
        <v>8000</v>
      </c>
    </row>
    <row r="31" ht="16.5" spans="2:8">
      <c r="B31" s="47" t="s">
        <v>38</v>
      </c>
      <c r="C31" s="48"/>
      <c r="D31" s="48"/>
      <c r="E31" s="48"/>
      <c r="F31" s="48"/>
      <c r="G31" s="49"/>
      <c r="H31" s="50">
        <f>SUM(H30:H30)</f>
        <v>8000</v>
      </c>
    </row>
    <row r="32" ht="17.25" spans="2:8">
      <c r="B32" s="31" t="s">
        <v>10</v>
      </c>
      <c r="C32" s="32"/>
      <c r="D32" s="32"/>
      <c r="E32" s="32"/>
      <c r="F32" s="32"/>
      <c r="G32" s="32"/>
      <c r="H32" s="33">
        <f>SUM(H10+H31+H28+H13+H16+H19+H22+H25)</f>
        <v>40000</v>
      </c>
    </row>
  </sheetData>
  <mergeCells count="18">
    <mergeCell ref="B1:C1"/>
    <mergeCell ref="B8:H8"/>
    <mergeCell ref="B10:G10"/>
    <mergeCell ref="B11:H11"/>
    <mergeCell ref="B13:G13"/>
    <mergeCell ref="B14:H14"/>
    <mergeCell ref="B16:G16"/>
    <mergeCell ref="B17:H17"/>
    <mergeCell ref="B19:G19"/>
    <mergeCell ref="B20:H20"/>
    <mergeCell ref="B22:G22"/>
    <mergeCell ref="B23:H23"/>
    <mergeCell ref="B25:G25"/>
    <mergeCell ref="B26:H26"/>
    <mergeCell ref="B28:G28"/>
    <mergeCell ref="B29:H29"/>
    <mergeCell ref="B31:G31"/>
    <mergeCell ref="B32:G3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workbookViewId="0">
      <selection activeCell="C4" sqref="C4"/>
    </sheetView>
  </sheetViews>
  <sheetFormatPr defaultColWidth="8.91666666666667" defaultRowHeight="17.25" outlineLevelCol="7"/>
  <cols>
    <col min="1" max="1" width="5.08333333333333" customWidth="1"/>
    <col min="2" max="2" width="26.0833333333333" style="2" customWidth="1"/>
    <col min="3" max="3" width="31" style="3" customWidth="1"/>
    <col min="4" max="4" width="18.3333333333333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6.5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6.5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/>
      <c r="D4" s="11"/>
      <c r="E4" s="11"/>
      <c r="F4" s="11"/>
      <c r="G4" s="11"/>
      <c r="H4" s="11"/>
    </row>
    <row r="5" s="1" customFormat="1" ht="16.5" customHeight="1" spans="2:8">
      <c r="B5" s="11" t="s">
        <v>6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7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69</v>
      </c>
      <c r="C8" s="20"/>
      <c r="D8" s="20"/>
      <c r="E8" s="20"/>
      <c r="F8" s="20"/>
      <c r="G8" s="20"/>
      <c r="H8" s="21"/>
    </row>
    <row r="9" ht="14.25" spans="2:8">
      <c r="B9" s="22" t="s">
        <v>70</v>
      </c>
      <c r="C9" s="23" t="s">
        <v>71</v>
      </c>
      <c r="D9" s="24">
        <v>2021</v>
      </c>
      <c r="E9" s="25">
        <v>550</v>
      </c>
      <c r="F9" s="26" t="s">
        <v>72</v>
      </c>
      <c r="G9" s="27">
        <v>26</v>
      </c>
      <c r="H9" s="28">
        <f>E9*G9</f>
        <v>14300</v>
      </c>
    </row>
    <row r="10" ht="14.25" spans="2:8">
      <c r="B10" s="22" t="s">
        <v>73</v>
      </c>
      <c r="C10" s="29"/>
      <c r="D10" s="30"/>
      <c r="E10" s="25">
        <v>530</v>
      </c>
      <c r="F10" s="26" t="s">
        <v>72</v>
      </c>
      <c r="G10" s="27">
        <v>20</v>
      </c>
      <c r="H10" s="28">
        <f>E10*G10</f>
        <v>10600</v>
      </c>
    </row>
    <row r="11" spans="2:8">
      <c r="B11" s="31" t="s">
        <v>10</v>
      </c>
      <c r="C11" s="32"/>
      <c r="D11" s="32"/>
      <c r="E11" s="32"/>
      <c r="F11" s="32"/>
      <c r="G11" s="32"/>
      <c r="H11" s="33">
        <f>SUM(H9:H10)</f>
        <v>24900</v>
      </c>
    </row>
    <row r="15" ht="16.5" spans="2:5">
      <c r="B15" s="34"/>
      <c r="C15" s="35"/>
      <c r="D15" s="35"/>
      <c r="E15" s="36"/>
    </row>
    <row r="16" ht="16.5" spans="2:5">
      <c r="B16" s="7"/>
      <c r="C16" s="37"/>
      <c r="D16" s="37"/>
      <c r="E16" s="38"/>
    </row>
    <row r="17" ht="16.5" spans="2:5">
      <c r="B17" s="7"/>
      <c r="C17" s="37"/>
      <c r="D17" s="37"/>
      <c r="E17" s="38"/>
    </row>
    <row r="18" ht="16.5" spans="2:5">
      <c r="B18" s="7"/>
      <c r="C18" s="37"/>
      <c r="D18" s="37"/>
      <c r="E18" s="38"/>
    </row>
    <row r="19" ht="16.5" spans="2:5">
      <c r="B19" s="7"/>
      <c r="C19" s="37"/>
      <c r="D19" s="37"/>
      <c r="E19" s="38"/>
    </row>
    <row r="20" ht="16.5" spans="2:5">
      <c r="B20" s="7"/>
      <c r="C20" s="39"/>
      <c r="D20" s="39"/>
      <c r="E20" s="38"/>
    </row>
  </sheetData>
  <mergeCells count="5">
    <mergeCell ref="B1:C1"/>
    <mergeCell ref="B8:H8"/>
    <mergeCell ref="B11:G11"/>
    <mergeCell ref="C9:C10"/>
    <mergeCell ref="D9:D10"/>
  </mergeCell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kyle.zhang</cp:lastModifiedBy>
  <dcterms:created xsi:type="dcterms:W3CDTF">2016-06-29T09:42:00Z</dcterms:created>
  <cp:lastPrinted>2021-01-08T06:16:00Z</cp:lastPrinted>
  <dcterms:modified xsi:type="dcterms:W3CDTF">2024-05-29T07:40:10Z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CA661EAE10A649C0B2DC14D7F33E3CF8_13</vt:lpwstr>
  </property>
</Properties>
</file>