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DJZebra/Documents/UBS业务/2024/金赛/GS24-001-2024金赛市场部合作医学材料制作项目/"/>
    </mc:Choice>
  </mc:AlternateContent>
  <xr:revisionPtr revIDLastSave="0" documentId="13_ncr:1_{6DC967B5-F8D8-D04E-B705-8F6D73373C03}" xr6:coauthVersionLast="47" xr6:coauthVersionMax="47" xr10:uidLastSave="{00000000-0000-0000-0000-000000000000}"/>
  <bookViews>
    <workbookView xWindow="4740" yWindow="460" windowWidth="24080" windowHeight="17960" xr2:uid="{00000000-000D-0000-FFFF-FFFF00000000}"/>
  </bookViews>
  <sheets>
    <sheet name="结算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6" l="1"/>
  <c r="H28" i="6"/>
  <c r="H30" i="6"/>
  <c r="H26" i="6"/>
  <c r="C7" i="6" s="1"/>
  <c r="H19" i="6"/>
  <c r="H18" i="6"/>
  <c r="H20" i="6" s="1"/>
  <c r="C6" i="6" s="1"/>
  <c r="H15" i="6"/>
  <c r="H14" i="6"/>
  <c r="H13" i="6"/>
  <c r="H16" i="6" s="1"/>
  <c r="B8" i="6"/>
  <c r="B7" i="6"/>
  <c r="B6" i="6"/>
  <c r="B5" i="6"/>
  <c r="H27" i="6" l="1"/>
  <c r="C5" i="6"/>
  <c r="C8" i="6" l="1"/>
  <c r="H32" i="6"/>
  <c r="C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11" authorId="0" shapeId="0" xr:uid="{00000000-0006-0000-0000-000001000000}">
      <text>
        <r>
          <rPr>
            <sz val="9"/>
            <color rgb="FF000000"/>
            <rFont val="宋体"/>
            <family val="3"/>
            <charset val="134"/>
          </rPr>
          <t>详细计算单位描述，例如：平米，个，人，台，天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</text>
    </comment>
    <comment ref="E11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1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<sst xmlns="http://schemas.openxmlformats.org/spreadsheetml/2006/main" count="74" uniqueCount="62">
  <si>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</si>
  <si>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</si>
  <si>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</si>
  <si>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</si>
  <si>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</si>
  <si>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</si>
  <si>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</si>
  <si>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3</t>
  </si>
  <si>
    <t>4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</si>
  <si>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</si>
  <si>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</si>
  <si>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</si>
  <si>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</si>
  <si>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</si>
  <si>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</si>
  <si>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</si>
  <si>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备注</t>
  </si>
  <si>
    <t>赛增+金赛增产品幻灯*3撰写+设计</t>
  </si>
  <si>
    <t>1-1</t>
  </si>
  <si>
    <t>幻灯框架</t>
  </si>
  <si>
    <t>根据已有标题提供幻灯大纲</t>
  </si>
  <si>
    <t>套</t>
  </si>
  <si>
    <t>1-2</t>
  </si>
  <si>
    <t>PPT撰写</t>
  </si>
  <si>
    <t>PPT撰写，包括医学编辑、适量文献检索，文献标注及解说词(约40页内容，按实际结算)</t>
  </si>
  <si>
    <t>页</t>
  </si>
  <si>
    <t>1-3</t>
  </si>
  <si>
    <t>PPT美化</t>
  </si>
  <si>
    <t>PPT美化，包括图标重绘、字体设计等(约40页内容，按实际结算)</t>
  </si>
  <si>
    <t>第一部分 Total：</t>
  </si>
  <si>
    <t>产品Q&amp;A撰写</t>
  </si>
  <si>
    <t>2-1</t>
  </si>
  <si>
    <t>Q&amp;A问答对（预估十条）</t>
  </si>
  <si>
    <t>提交形式为：Word版文档（包括问题，答案，
reference， 引用全文）按医学经理按工时0.5小时一条计算</t>
  </si>
  <si>
    <t>条</t>
  </si>
  <si>
    <t>2-2</t>
  </si>
  <si>
    <t>医学经理</t>
  </si>
  <si>
    <t>医学经理工时</t>
  </si>
  <si>
    <t>第二部分 Total：</t>
  </si>
  <si>
    <t>KV及DA设计</t>
  </si>
  <si>
    <t>3-1</t>
  </si>
  <si>
    <t>KV设计</t>
  </si>
  <si>
    <t>包括创意、设计、完稿（不包含租图、拍摄等第三方费用）、提供2稿备选</t>
  </si>
  <si>
    <t>张</t>
  </si>
  <si>
    <t>赠送</t>
  </si>
  <si>
    <t>3-2</t>
  </si>
  <si>
    <t>DA内页排版设计（三折页）</t>
  </si>
  <si>
    <t>封面封底、内页3p（含美化、设计、排版）</t>
  </si>
  <si>
    <t>3-3</t>
  </si>
  <si>
    <t>DA内容撰写</t>
  </si>
  <si>
    <t>内页3p内容撰写</t>
  </si>
  <si>
    <t>3-4</t>
  </si>
  <si>
    <t>工时</t>
  </si>
  <si>
    <t>第三部分 Total：</t>
  </si>
  <si>
    <t xml:space="preserve"> 第一部分+第二部分+第三部分 Total：</t>
  </si>
  <si>
    <t>税 Tax</t>
  </si>
  <si>
    <t>Total Amount</t>
  </si>
  <si>
    <t>81折折扣价</t>
    <phoneticPr fontId="18" type="noConversion"/>
  </si>
  <si>
    <t>总计 Total（含81折折扣）</t>
    <phoneticPr fontId="18" type="noConversion"/>
  </si>
  <si>
    <t>2024金赛市场部合作医学材料制作项目结算单</t>
    <phoneticPr fontId="18" type="noConversion"/>
  </si>
  <si>
    <t>结算</t>
    <phoneticPr fontId="18" type="noConversion"/>
  </si>
  <si>
    <t>尾款60%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</si>
</sst>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_ * #,##0.00_ ;_ * \-#,##0.00_ ;_ * &quot;-&quot;??_ ;_ @_ "/>
    <numFmt numFmtId="177" formatCode="0_);\(0\)"/>
    <numFmt numFmtId="178" formatCode="#,##0.00_ "/>
    <numFmt numFmtId="179" formatCode="0.00_ "/>
    <numFmt numFmtId="180" formatCode="#,##0.00_ ;[Red]\-#,##0.00\ "/>
  </numFmts>
  <fonts count="22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5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43" fontId="20" fillId="0" borderId="0" applyFont="0" applyFill="0" applyBorder="0" applyAlignment="0" applyProtection="0"/>
    <xf numFmtId="0" fontId="9" fillId="0" borderId="0"/>
    <xf numFmtId="176" fontId="10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>
      <alignment vertical="top"/>
    </xf>
    <xf numFmtId="0" fontId="11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top"/>
    </xf>
    <xf numFmtId="0" fontId="11" fillId="0" borderId="0"/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0" fontId="12" fillId="0" borderId="0">
      <alignment vertical="top"/>
    </xf>
    <xf numFmtId="0" fontId="2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3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43" fontId="5" fillId="0" borderId="2" xfId="1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49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/>
    <xf numFmtId="49" fontId="1" fillId="0" borderId="4" xfId="22" applyNumberFormat="1" applyFont="1" applyBorder="1" applyAlignment="1">
      <alignment horizontal="center" vertical="center"/>
    </xf>
    <xf numFmtId="0" fontId="1" fillId="0" borderId="4" xfId="22" applyFont="1" applyBorder="1" applyAlignment="1">
      <alignment vertical="center"/>
    </xf>
    <xf numFmtId="0" fontId="1" fillId="0" borderId="2" xfId="22" applyFont="1" applyBorder="1" applyAlignment="1">
      <alignment horizontal="left"/>
    </xf>
    <xf numFmtId="0" fontId="1" fillId="0" borderId="2" xfId="22" applyFont="1" applyBorder="1" applyAlignment="1">
      <alignment horizontal="center"/>
    </xf>
    <xf numFmtId="0" fontId="1" fillId="0" borderId="2" xfId="22" applyFont="1" applyBorder="1" applyAlignment="1">
      <alignment horizontal="center" vertical="center"/>
    </xf>
    <xf numFmtId="177" fontId="1" fillId="0" borderId="2" xfId="22" applyNumberFormat="1" applyFont="1" applyBorder="1" applyAlignment="1">
      <alignment horizontal="center" vertical="center"/>
    </xf>
    <xf numFmtId="178" fontId="1" fillId="0" borderId="2" xfId="22" applyNumberFormat="1" applyFont="1" applyBorder="1"/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9" fontId="5" fillId="0" borderId="2" xfId="0" applyNumberFormat="1" applyFont="1" applyBorder="1"/>
    <xf numFmtId="0" fontId="1" fillId="0" borderId="2" xfId="22" applyFont="1" applyBorder="1" applyAlignment="1">
      <alignment horizontal="left" wrapText="1"/>
    </xf>
    <xf numFmtId="0" fontId="1" fillId="0" borderId="2" xfId="0" applyFont="1" applyBorder="1" applyAlignment="1">
      <alignment horizontal="left" vertical="center"/>
    </xf>
    <xf numFmtId="0" fontId="1" fillId="0" borderId="2" xfId="22" applyFont="1" applyBorder="1" applyAlignment="1">
      <alignment horizontal="left" vertical="center" wrapText="1"/>
    </xf>
    <xf numFmtId="180" fontId="6" fillId="0" borderId="6" xfId="0" applyNumberFormat="1" applyFont="1" applyBorder="1"/>
    <xf numFmtId="0" fontId="7" fillId="0" borderId="2" xfId="0" applyFont="1" applyBorder="1"/>
    <xf numFmtId="0" fontId="8" fillId="0" borderId="2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49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 wrapText="1"/>
    </xf>
    <xf numFmtId="0" fontId="1" fillId="0" borderId="2" xfId="22" applyFont="1" applyBorder="1" applyAlignment="1">
      <alignment vertical="center"/>
    </xf>
    <xf numFmtId="179" fontId="5" fillId="0" borderId="4" xfId="0" applyNumberFormat="1" applyFont="1" applyBorder="1"/>
    <xf numFmtId="0" fontId="5" fillId="5" borderId="1" xfId="0" applyFont="1" applyFill="1" applyBorder="1" applyAlignment="1">
      <alignment horizontal="center" vertical="center"/>
    </xf>
    <xf numFmtId="0" fontId="5" fillId="5" borderId="5" xfId="0" applyFont="1" applyFill="1" applyBorder="1"/>
    <xf numFmtId="9" fontId="5" fillId="5" borderId="5" xfId="0" applyNumberFormat="1" applyFont="1" applyFill="1" applyBorder="1"/>
    <xf numFmtId="178" fontId="5" fillId="5" borderId="6" xfId="0" applyNumberFormat="1" applyFont="1" applyFill="1" applyBorder="1"/>
    <xf numFmtId="179" fontId="5" fillId="0" borderId="3" xfId="0" applyNumberFormat="1" applyFont="1" applyBorder="1"/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5" borderId="1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9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23">
    <cellStyle name="0,0_x000d__x000a_NA_x000d__x000a_" xfId="2" xr:uid="{00000000-0005-0000-0000-000031000000}"/>
    <cellStyle name="Comma 2" xfId="3" xr:uid="{00000000-0005-0000-0000-000032000000}"/>
    <cellStyle name="Normal 2" xfId="4" xr:uid="{00000000-0005-0000-0000-000033000000}"/>
    <cellStyle name="Normal 3" xfId="5" xr:uid="{00000000-0005-0000-0000-000034000000}"/>
    <cellStyle name="Normal_Event Logistic Service RFQ Template_v3" xfId="6" xr:uid="{00000000-0005-0000-0000-000035000000}"/>
    <cellStyle name="標準_Meeting Request（1125 价）" xfId="7" xr:uid="{00000000-0005-0000-0000-000036000000}"/>
    <cellStyle name="差_20131026　杭州無錫2日間見積もり(0929)" xfId="8" xr:uid="{00000000-0005-0000-0000-000037000000}"/>
    <cellStyle name="差_Meeting Request（1125 价）" xfId="9" xr:uid="{00000000-0005-0000-0000-000038000000}"/>
    <cellStyle name="常规" xfId="0" builtinId="0"/>
    <cellStyle name="常规 2" xfId="10" xr:uid="{00000000-0005-0000-0000-000039000000}"/>
    <cellStyle name="常规 2 2 4" xfId="11" xr:uid="{00000000-0005-0000-0000-00003A000000}"/>
    <cellStyle name="常规 2 5" xfId="12" xr:uid="{00000000-0005-0000-0000-00003B000000}"/>
    <cellStyle name="常规 3" xfId="13" xr:uid="{00000000-0005-0000-0000-00003C000000}"/>
    <cellStyle name="常规 3 2" xfId="14" xr:uid="{00000000-0005-0000-0000-00003D000000}"/>
    <cellStyle name="常规 3 3" xfId="15" xr:uid="{00000000-0005-0000-0000-00003E000000}"/>
    <cellStyle name="常规 4" xfId="16" xr:uid="{00000000-0005-0000-0000-00003F000000}"/>
    <cellStyle name="常规 5" xfId="17" xr:uid="{00000000-0005-0000-0000-000040000000}"/>
    <cellStyle name="常规 6" xfId="22" xr:uid="{00000000-0005-0000-0000-000045000000}"/>
    <cellStyle name="好_20131026　杭州無錫2日間見積もり(0929)" xfId="18" xr:uid="{00000000-0005-0000-0000-000041000000}"/>
    <cellStyle name="好_Meeting Request（1125 价）" xfId="19" xr:uid="{00000000-0005-0000-0000-000042000000}"/>
    <cellStyle name="千位分隔" xfId="1" builtinId="3"/>
    <cellStyle name="千位分隔 2" xfId="20" xr:uid="{00000000-0005-0000-0000-000043000000}"/>
    <cellStyle name="样式 1" xfId="21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tabSelected="1" topLeftCell="A3" zoomScale="88" zoomScaleNormal="70" workbookViewId="0">
      <selection activeCell="H34" sqref="H34"/>
    </sheetView>
  </sheetViews>
  <sheetFormatPr baseColWidth="10" defaultColWidth="9" defaultRowHeight="17"/>
  <cols>
    <col min="1" max="1" width="8.1640625" style="47" customWidth="1"/>
    <col min="2" max="2" width="42.33203125" style="45" customWidth="1"/>
    <col min="3" max="3" width="45.83203125" style="48" customWidth="1"/>
    <col min="4" max="4" width="8.1640625" style="45" customWidth="1"/>
    <col min="5" max="5" width="5.83203125" style="49" customWidth="1"/>
    <col min="6" max="6" width="6.1640625" style="49" customWidth="1"/>
    <col min="7" max="7" width="17.83203125" style="49" customWidth="1"/>
    <col min="8" max="8" width="14.6640625" style="45" customWidth="1"/>
    <col min="9" max="9" width="18.1640625" style="45" customWidth="1"/>
    <col min="10" max="12" width="9" style="45"/>
    <col min="13" max="13" width="9.1640625" style="45"/>
    <col min="14" max="16384" width="9" style="45"/>
  </cols>
  <sheetData>
    <row r="2" spans="1:9" ht="23">
      <c r="A2" s="76" t="s">
        <v>59</v>
      </c>
      <c r="B2" s="76"/>
      <c r="C2" s="76"/>
      <c r="E2" s="45"/>
      <c r="G2" s="45"/>
    </row>
    <row r="3" spans="1:9" ht="38">
      <c r="A3" s="4"/>
      <c r="B3" s="5" t="s">
        <v>0</v>
      </c>
      <c r="C3" s="6" t="s">
        <v>1</v>
      </c>
      <c r="D3" s="2"/>
      <c r="E3" s="61"/>
      <c r="F3" s="61"/>
      <c r="G3" s="61"/>
      <c r="H3" s="61"/>
    </row>
    <row r="4" spans="1:9" ht="18">
      <c r="A4" s="7" t="s">
        <v>2</v>
      </c>
      <c r="B4" s="8" t="s">
        <v>3</v>
      </c>
      <c r="C4" s="9" t="s">
        <v>4</v>
      </c>
      <c r="D4" s="10"/>
      <c r="E4" s="61"/>
      <c r="F4" s="61"/>
      <c r="G4" s="61"/>
      <c r="H4" s="61"/>
    </row>
    <row r="5" spans="1:9" ht="19">
      <c r="A5" s="11" t="s">
        <v>5</v>
      </c>
      <c r="B5" s="12" t="str">
        <f>B12</f>
        <v>赛增+金赛增产品幻灯*3撰写+设计</v>
      </c>
      <c r="C5" s="13">
        <f>H16</f>
        <v>102000</v>
      </c>
      <c r="D5" s="10"/>
      <c r="E5" s="61"/>
      <c r="F5" s="61"/>
      <c r="G5" s="61"/>
      <c r="H5" s="61"/>
    </row>
    <row r="6" spans="1:9" ht="19">
      <c r="A6" s="11" t="s">
        <v>6</v>
      </c>
      <c r="B6" s="12" t="str">
        <f>B17</f>
        <v>产品Q&amp;A撰写</v>
      </c>
      <c r="C6" s="13">
        <f>H20</f>
        <v>2700</v>
      </c>
      <c r="D6" s="10"/>
      <c r="E6" s="61"/>
      <c r="F6" s="61"/>
      <c r="G6" s="61"/>
      <c r="H6" s="61"/>
    </row>
    <row r="7" spans="1:9" ht="19">
      <c r="A7" s="11" t="s">
        <v>7</v>
      </c>
      <c r="B7" s="12" t="str">
        <f>B21</f>
        <v>KV及DA设计</v>
      </c>
      <c r="C7" s="13">
        <f>H26</f>
        <v>0</v>
      </c>
      <c r="D7" s="10"/>
      <c r="E7" s="61"/>
      <c r="F7" s="61"/>
      <c r="G7" s="61"/>
      <c r="H7" s="61"/>
    </row>
    <row r="8" spans="1:9" ht="19">
      <c r="A8" s="11" t="s">
        <v>8</v>
      </c>
      <c r="B8" s="12" t="str">
        <f>B29</f>
        <v>税 Tax</v>
      </c>
      <c r="C8" s="13">
        <f>H30</f>
        <v>5088.42</v>
      </c>
      <c r="D8" s="10"/>
      <c r="E8" s="61"/>
      <c r="F8" s="61"/>
      <c r="G8" s="61"/>
      <c r="H8" s="61"/>
    </row>
    <row r="9" spans="1:9" ht="19">
      <c r="A9" s="14"/>
      <c r="B9" s="15" t="s">
        <v>58</v>
      </c>
      <c r="C9" s="16">
        <f>H32</f>
        <v>89895.42</v>
      </c>
      <c r="D9" s="10"/>
      <c r="E9" s="61"/>
      <c r="F9" s="61"/>
      <c r="G9" s="61"/>
      <c r="H9" s="61"/>
    </row>
    <row r="10" spans="1:9" ht="18">
      <c r="A10" s="4"/>
      <c r="B10" s="77" t="s">
        <v>60</v>
      </c>
      <c r="C10" s="77"/>
      <c r="D10" s="10"/>
      <c r="E10" s="3"/>
      <c r="F10" s="3"/>
      <c r="G10" s="2"/>
      <c r="H10" s="2"/>
    </row>
    <row r="11" spans="1:9" ht="19">
      <c r="A11" s="17" t="s">
        <v>9</v>
      </c>
      <c r="B11" s="18" t="s">
        <v>10</v>
      </c>
      <c r="C11" s="18"/>
      <c r="D11" s="19" t="s">
        <v>11</v>
      </c>
      <c r="E11" s="19" t="s">
        <v>12</v>
      </c>
      <c r="F11" s="50" t="s">
        <v>13</v>
      </c>
      <c r="G11" s="50" t="s">
        <v>14</v>
      </c>
      <c r="H11" s="20" t="s">
        <v>15</v>
      </c>
      <c r="I11" s="20" t="s">
        <v>16</v>
      </c>
    </row>
    <row r="12" spans="1:9" ht="18">
      <c r="A12" s="21" t="s">
        <v>5</v>
      </c>
      <c r="B12" s="22" t="s">
        <v>17</v>
      </c>
      <c r="C12" s="22"/>
      <c r="D12" s="22"/>
      <c r="E12" s="23"/>
      <c r="F12" s="24"/>
      <c r="G12" s="24"/>
      <c r="H12" s="25"/>
      <c r="I12" s="25"/>
    </row>
    <row r="13" spans="1:9" ht="18">
      <c r="A13" s="26" t="s">
        <v>18</v>
      </c>
      <c r="B13" s="27" t="s">
        <v>19</v>
      </c>
      <c r="C13" s="28" t="s">
        <v>20</v>
      </c>
      <c r="D13" s="29" t="s">
        <v>21</v>
      </c>
      <c r="E13" s="30">
        <v>3</v>
      </c>
      <c r="F13" s="31">
        <v>1</v>
      </c>
      <c r="G13" s="31">
        <v>2000</v>
      </c>
      <c r="H13" s="32">
        <f>F13*E13*G13</f>
        <v>6000</v>
      </c>
      <c r="I13" s="43"/>
    </row>
    <row r="14" spans="1:9" ht="38">
      <c r="A14" s="26" t="s">
        <v>22</v>
      </c>
      <c r="B14" s="33" t="s">
        <v>23</v>
      </c>
      <c r="C14" s="34" t="s">
        <v>24</v>
      </c>
      <c r="D14" s="35" t="s">
        <v>25</v>
      </c>
      <c r="E14" s="30">
        <v>3</v>
      </c>
      <c r="F14" s="36">
        <v>40</v>
      </c>
      <c r="G14" s="36">
        <v>700</v>
      </c>
      <c r="H14" s="37">
        <f>G14*F14*E14</f>
        <v>84000</v>
      </c>
      <c r="I14" s="43"/>
    </row>
    <row r="15" spans="1:9" ht="38">
      <c r="A15" s="26" t="s">
        <v>26</v>
      </c>
      <c r="B15" s="33" t="s">
        <v>27</v>
      </c>
      <c r="C15" s="34" t="s">
        <v>28</v>
      </c>
      <c r="D15" s="35" t="s">
        <v>25</v>
      </c>
      <c r="E15" s="30">
        <v>3</v>
      </c>
      <c r="F15" s="36">
        <v>40</v>
      </c>
      <c r="G15" s="36">
        <v>100</v>
      </c>
      <c r="H15" s="37">
        <f>G15*F15*E15</f>
        <v>12000</v>
      </c>
      <c r="I15" s="43"/>
    </row>
    <row r="16" spans="1:9" ht="18">
      <c r="A16" s="65" t="s">
        <v>29</v>
      </c>
      <c r="B16" s="66"/>
      <c r="C16" s="66"/>
      <c r="D16" s="66"/>
      <c r="E16" s="66"/>
      <c r="F16" s="66"/>
      <c r="G16" s="67"/>
      <c r="H16" s="38">
        <f>SUM(H13:H15)</f>
        <v>102000</v>
      </c>
      <c r="I16" s="43"/>
    </row>
    <row r="17" spans="1:9" ht="18">
      <c r="A17" s="21" t="s">
        <v>6</v>
      </c>
      <c r="B17" s="62" t="s">
        <v>30</v>
      </c>
      <c r="C17" s="63"/>
      <c r="D17" s="63"/>
      <c r="E17" s="63"/>
      <c r="F17" s="63"/>
      <c r="G17" s="63"/>
      <c r="H17" s="64"/>
      <c r="I17" s="25"/>
    </row>
    <row r="18" spans="1:9" ht="57">
      <c r="A18" s="26" t="s">
        <v>31</v>
      </c>
      <c r="B18" s="33" t="s">
        <v>32</v>
      </c>
      <c r="C18" s="39" t="s">
        <v>33</v>
      </c>
      <c r="D18" s="35" t="s">
        <v>34</v>
      </c>
      <c r="E18" s="30">
        <v>1</v>
      </c>
      <c r="F18" s="36">
        <v>10</v>
      </c>
      <c r="G18" s="36">
        <v>20</v>
      </c>
      <c r="H18" s="37">
        <f>E18*F18*G18</f>
        <v>200</v>
      </c>
      <c r="I18" s="43"/>
    </row>
    <row r="19" spans="1:9" ht="19">
      <c r="A19" s="26" t="s">
        <v>35</v>
      </c>
      <c r="B19" s="33" t="s">
        <v>36</v>
      </c>
      <c r="C19" s="39" t="s">
        <v>37</v>
      </c>
      <c r="D19" s="35" t="s">
        <v>34</v>
      </c>
      <c r="E19" s="30">
        <v>1</v>
      </c>
      <c r="F19" s="36">
        <v>5</v>
      </c>
      <c r="G19" s="36">
        <v>500</v>
      </c>
      <c r="H19" s="37">
        <f>E19*F19*G19</f>
        <v>2500</v>
      </c>
      <c r="I19" s="43"/>
    </row>
    <row r="20" spans="1:9" ht="18">
      <c r="A20" s="65" t="s">
        <v>38</v>
      </c>
      <c r="B20" s="66"/>
      <c r="C20" s="66"/>
      <c r="D20" s="66"/>
      <c r="E20" s="66"/>
      <c r="F20" s="66"/>
      <c r="G20" s="67"/>
      <c r="H20" s="38">
        <f>SUM(H18:H19)</f>
        <v>2700</v>
      </c>
      <c r="I20" s="43"/>
    </row>
    <row r="21" spans="1:9" ht="18">
      <c r="A21" s="21" t="s">
        <v>7</v>
      </c>
      <c r="B21" s="62" t="s">
        <v>39</v>
      </c>
      <c r="C21" s="63"/>
      <c r="D21" s="63"/>
      <c r="E21" s="63"/>
      <c r="F21" s="63"/>
      <c r="G21" s="63"/>
      <c r="H21" s="64"/>
      <c r="I21" s="25"/>
    </row>
    <row r="22" spans="1:9" s="46" customFormat="1" ht="38">
      <c r="A22" s="26" t="s">
        <v>40</v>
      </c>
      <c r="B22" s="40" t="s">
        <v>41</v>
      </c>
      <c r="C22" s="41" t="s">
        <v>42</v>
      </c>
      <c r="D22" s="30" t="s">
        <v>43</v>
      </c>
      <c r="E22" s="30">
        <v>1</v>
      </c>
      <c r="F22" s="35">
        <v>1</v>
      </c>
      <c r="G22" s="35">
        <v>8000</v>
      </c>
      <c r="H22" s="37">
        <v>0</v>
      </c>
      <c r="I22" s="44" t="s">
        <v>44</v>
      </c>
    </row>
    <row r="23" spans="1:9" s="46" customFormat="1" ht="19">
      <c r="A23" s="26" t="s">
        <v>45</v>
      </c>
      <c r="B23" s="51" t="s">
        <v>46</v>
      </c>
      <c r="C23" s="41" t="s">
        <v>47</v>
      </c>
      <c r="D23" s="30" t="s">
        <v>25</v>
      </c>
      <c r="E23" s="30">
        <v>1</v>
      </c>
      <c r="F23" s="35">
        <v>3</v>
      </c>
      <c r="G23" s="35">
        <v>800</v>
      </c>
      <c r="H23" s="37">
        <v>0</v>
      </c>
      <c r="I23" s="44" t="s">
        <v>44</v>
      </c>
    </row>
    <row r="24" spans="1:9" s="46" customFormat="1" ht="19">
      <c r="A24" s="26" t="s">
        <v>48</v>
      </c>
      <c r="B24" s="51" t="s">
        <v>49</v>
      </c>
      <c r="C24" s="41" t="s">
        <v>50</v>
      </c>
      <c r="D24" s="30" t="s">
        <v>25</v>
      </c>
      <c r="E24" s="30">
        <v>1</v>
      </c>
      <c r="F24" s="35">
        <v>3</v>
      </c>
      <c r="G24" s="35">
        <v>600</v>
      </c>
      <c r="H24" s="37">
        <v>0</v>
      </c>
      <c r="I24" s="44" t="s">
        <v>44</v>
      </c>
    </row>
    <row r="25" spans="1:9" s="1" customFormat="1" ht="19">
      <c r="A25" s="26" t="s">
        <v>51</v>
      </c>
      <c r="B25" s="40" t="s">
        <v>36</v>
      </c>
      <c r="C25" s="41" t="s">
        <v>37</v>
      </c>
      <c r="D25" s="30" t="s">
        <v>52</v>
      </c>
      <c r="E25" s="30">
        <v>1</v>
      </c>
      <c r="F25" s="35">
        <v>6</v>
      </c>
      <c r="G25" s="35">
        <v>500</v>
      </c>
      <c r="H25" s="37">
        <v>0</v>
      </c>
      <c r="I25" s="44" t="s">
        <v>44</v>
      </c>
    </row>
    <row r="26" spans="1:9" ht="18">
      <c r="A26" s="65" t="s">
        <v>53</v>
      </c>
      <c r="B26" s="66"/>
      <c r="C26" s="66"/>
      <c r="D26" s="66"/>
      <c r="E26" s="66"/>
      <c r="F26" s="66"/>
      <c r="G26" s="67"/>
      <c r="H26" s="38">
        <f>SUM(H22:H25)</f>
        <v>0</v>
      </c>
      <c r="I26" s="43"/>
    </row>
    <row r="27" spans="1:9" ht="18">
      <c r="A27" s="68" t="s">
        <v>54</v>
      </c>
      <c r="B27" s="69"/>
      <c r="C27" s="69"/>
      <c r="D27" s="69"/>
      <c r="E27" s="69"/>
      <c r="F27" s="69"/>
      <c r="G27" s="70"/>
      <c r="H27" s="38">
        <f>H16+H20+H26</f>
        <v>104700</v>
      </c>
      <c r="I27" s="43"/>
    </row>
    <row r="28" spans="1:9" ht="18">
      <c r="A28" s="71" t="s">
        <v>57</v>
      </c>
      <c r="B28" s="72"/>
      <c r="C28" s="72"/>
      <c r="D28" s="72"/>
      <c r="E28" s="72"/>
      <c r="F28" s="72"/>
      <c r="G28" s="73"/>
      <c r="H28" s="52">
        <f>H27*0.81</f>
        <v>84807</v>
      </c>
      <c r="I28" s="43"/>
    </row>
    <row r="29" spans="1:9" ht="18">
      <c r="A29" s="53">
        <v>4</v>
      </c>
      <c r="B29" s="54" t="s">
        <v>55</v>
      </c>
      <c r="C29" s="55"/>
      <c r="D29" s="55"/>
      <c r="E29" s="55"/>
      <c r="F29" s="55"/>
      <c r="G29" s="55"/>
      <c r="H29" s="56"/>
      <c r="I29" s="25"/>
    </row>
    <row r="30" spans="1:9" ht="18">
      <c r="A30" s="74">
        <v>0.06</v>
      </c>
      <c r="B30" s="75"/>
      <c r="C30" s="75"/>
      <c r="D30" s="75"/>
      <c r="E30" s="75"/>
      <c r="F30" s="75"/>
      <c r="G30" s="75"/>
      <c r="H30" s="57">
        <f>H28*A30</f>
        <v>5088.42</v>
      </c>
      <c r="I30" s="43"/>
    </row>
    <row r="31" spans="1:9" ht="18">
      <c r="A31" s="59"/>
      <c r="B31" s="59"/>
      <c r="C31" s="59"/>
      <c r="D31" s="59"/>
      <c r="E31" s="59"/>
      <c r="F31" s="59"/>
      <c r="G31" s="59"/>
      <c r="H31" s="59"/>
      <c r="I31" s="58"/>
    </row>
    <row r="32" spans="1:9" ht="18">
      <c r="A32" s="60" t="s">
        <v>56</v>
      </c>
      <c r="B32" s="60"/>
      <c r="C32" s="60"/>
      <c r="D32" s="60"/>
      <c r="E32" s="60"/>
      <c r="F32" s="60"/>
      <c r="G32" s="60"/>
      <c r="H32" s="42">
        <f>H30+H28</f>
        <v>89895.42</v>
      </c>
      <c r="I32" s="43"/>
    </row>
    <row r="33" spans="1:9" ht="18">
      <c r="A33" s="60" t="s">
        <v>61</v>
      </c>
      <c r="B33" s="60"/>
      <c r="C33" s="60"/>
      <c r="D33" s="60"/>
      <c r="E33" s="60"/>
      <c r="F33" s="60"/>
      <c r="G33" s="60"/>
      <c r="H33" s="42">
        <f>H32*0.6</f>
        <v>53937.252</v>
      </c>
      <c r="I33" s="43"/>
    </row>
  </sheetData>
  <mergeCells count="14">
    <mergeCell ref="A33:G33"/>
    <mergeCell ref="A2:C2"/>
    <mergeCell ref="B10:C10"/>
    <mergeCell ref="A16:G16"/>
    <mergeCell ref="B17:H17"/>
    <mergeCell ref="A20:G20"/>
    <mergeCell ref="A31:H31"/>
    <mergeCell ref="A32:G32"/>
    <mergeCell ref="E3:H9"/>
    <mergeCell ref="B21:H21"/>
    <mergeCell ref="A26:G26"/>
    <mergeCell ref="A27:G27"/>
    <mergeCell ref="A28:G28"/>
    <mergeCell ref="A30:G30"/>
  </mergeCells>
  <phoneticPr fontId="18" type="noConversion"/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User</cp:lastModifiedBy>
  <cp:lastPrinted>2021-10-25T02:19:00Z</cp:lastPrinted>
  <dcterms:created xsi:type="dcterms:W3CDTF">2014-02-12T08:04:00Z</dcterms:created>
  <dcterms:modified xsi:type="dcterms:W3CDTF">2024-11-18T07:39:13Z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D855D268F55646A3A3C184276074F185_13</vt:lpwstr>
  </property>
  <property fmtid="{D5CDD505-2E9C-101B-9397-08002B2CF9AE}" pid="10" name="KSOProductBuildVer">
    <vt:lpwstr>2052-12.1.0.15712</vt:lpwstr>
  </property>
</Properties>
</file>