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<sst xmlns="http://schemas.openxmlformats.org/spreadsheetml/2006/main" count="98" uniqueCount="64">
  <si>
    <t>2024森世海亚金纳多ASAD大会资讯幻灯传递制作项目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</si>
  <si>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</si>
  <si>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</si>
  <si>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</si>
  <si>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</si>
  <si>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</si>
  <si>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</si>
  <si>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/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</si>
  <si>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</si>
  <si>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</si>
  <si>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</si>
  <si>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</si>
  <si>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</si>
  <si>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</si>
  <si>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</si>
  <si>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</si>
  <si>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</si>
  <si>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</si>
  <si>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 xml:space="preserve"> ASAD2024 讨论大纲</t>
  </si>
  <si>
    <t>1-1</t>
  </si>
  <si>
    <t>大纲撰写</t>
  </si>
  <si>
    <t>根据大会相关热点议题撰写大纲</t>
  </si>
  <si>
    <t>套</t>
  </si>
  <si>
    <t>Total：</t>
  </si>
  <si>
    <t xml:space="preserve"> ASAD2024 讨论大纲检索</t>
  </si>
  <si>
    <t>ASAD2024 讨论大纲检索</t>
  </si>
  <si>
    <t>2-1</t>
  </si>
  <si>
    <t>中文原文下载</t>
  </si>
  <si>
    <t>根据检索的文献进行中文原文下载（预估40篇，最终按实际结算）</t>
  </si>
  <si>
    <t>篇</t>
  </si>
  <si>
    <t>2-2</t>
  </si>
  <si>
    <t>英文原文下载</t>
  </si>
  <si>
    <t>根据检索的文献进行英文原文下载（预估10篇，最终按实际结算）</t>
  </si>
  <si>
    <t>2-3</t>
  </si>
  <si>
    <t>主题检索</t>
  </si>
  <si>
    <t>根据主题词对相关文献进行检索、阅读、汇总</t>
  </si>
  <si>
    <t>个</t>
  </si>
  <si>
    <t>2-4</t>
  </si>
  <si>
    <t>医学经理</t>
  </si>
  <si>
    <t>查询梳理文献，梳理支持文件（标题、摘要），根据已下载的文献整理，word/excel形式交付</t>
  </si>
  <si>
    <t>工时</t>
  </si>
  <si>
    <t>ASAD 2024 最新热点解读介绍幻灯一套 约30页</t>
  </si>
  <si>
    <t>3-1</t>
  </si>
  <si>
    <t>幻灯内容撰写</t>
  </si>
  <si>
    <t>PPT撰写，包括医学编辑、适量文献检索、文献标注及解说词（约30页内容，按实际结算）</t>
  </si>
  <si>
    <t>页</t>
  </si>
  <si>
    <t>3-2</t>
  </si>
  <si>
    <t>幻灯美化</t>
  </si>
  <si>
    <t>PPT美化，包括图标重绘、字体设计等</t>
  </si>
  <si>
    <t>3-3</t>
  </si>
  <si>
    <t>幻灯框架</t>
  </si>
  <si>
    <t>根据已有标题提供幻灯大纲</t>
  </si>
  <si>
    <t>ASAD 2024 中国讲者讲课内容制作幻灯一套约 30页</t>
  </si>
  <si>
    <t>4-1</t>
  </si>
  <si>
    <t>4-2</t>
  </si>
  <si>
    <t>4-3</t>
  </si>
  <si>
    <t>ASAD 2024大会注册费</t>
  </si>
  <si>
    <t>5-1</t>
  </si>
  <si>
    <t>官网会员注册费用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</si>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</sst>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176" fontId="9" fillId="0" borderId="2" xfId="1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horizontal="center" vertical="center" wrapText="1"/>
    </xf>
    <xf numFmtId="49" fontId="1" fillId="0" borderId="6" xfId="65" applyNumberFormat="1" applyFont="1" applyBorder="1" applyAlignment="1">
      <alignment horizontal="center" vertical="center"/>
    </xf>
    <xf numFmtId="0" fontId="1" fillId="0" borderId="2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horizontal="center" vertical="center"/>
    </xf>
    <xf numFmtId="0" fontId="1" fillId="0" borderId="3" xfId="65" applyFont="1" applyBorder="1" applyAlignment="1">
      <alignment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49" fontId="2" fillId="0" borderId="6" xfId="65" applyNumberFormat="1" applyFont="1" applyBorder="1" applyAlignment="1">
      <alignment horizontal="center" vertical="center" wrapText="1"/>
    </xf>
    <xf numFmtId="0" fontId="2" fillId="0" borderId="6" xfId="65" applyFont="1" applyBorder="1" applyAlignment="1">
      <alignment vertical="center" wrapText="1"/>
    </xf>
    <xf numFmtId="0" fontId="2" fillId="0" borderId="2" xfId="65" applyFont="1" applyBorder="1" applyAlignment="1">
      <alignment horizontal="left" wrapText="1"/>
    </xf>
    <xf numFmtId="0" fontId="2" fillId="0" borderId="2" xfId="65" applyFont="1" applyBorder="1" applyAlignment="1">
      <alignment horizontal="center" wrapText="1"/>
    </xf>
    <xf numFmtId="0" fontId="2" fillId="0" borderId="2" xfId="65" applyFont="1" applyBorder="1" applyAlignment="1">
      <alignment horizontal="center" vertical="center" wrapText="1"/>
    </xf>
    <xf numFmtId="178" fontId="2" fillId="0" borderId="2" xfId="65" applyNumberFormat="1" applyFont="1" applyBorder="1" applyAlignment="1">
      <alignment horizontal="center" vertical="center" wrapText="1"/>
    </xf>
    <xf numFmtId="177" fontId="2" fillId="0" borderId="2" xfId="65" applyNumberFormat="1" applyFont="1" applyBorder="1" applyAlignment="1">
      <alignment horizontal="center" vertical="center" wrapText="1"/>
    </xf>
    <xf numFmtId="49" fontId="2" fillId="0" borderId="6" xfId="65" applyNumberFormat="1" applyFont="1" applyBorder="1" applyAlignment="1">
      <alignment horizontal="center" vertical="center"/>
    </xf>
    <xf numFmtId="0" fontId="2" fillId="0" borderId="2" xfId="65" applyFont="1" applyBorder="1" applyAlignment="1">
      <alignment vertical="center"/>
    </xf>
    <xf numFmtId="0" fontId="2" fillId="0" borderId="2" xfId="65" applyFont="1" applyBorder="1" applyAlignment="1">
      <alignment horizontal="left"/>
    </xf>
    <xf numFmtId="0" fontId="2" fillId="0" borderId="2" xfId="65" applyFont="1" applyBorder="1" applyAlignment="1">
      <alignment horizontal="center"/>
    </xf>
    <xf numFmtId="0" fontId="2" fillId="0" borderId="2" xfId="65" applyFont="1" applyBorder="1" applyAlignment="1">
      <alignment horizontal="center" vertical="center"/>
    </xf>
    <xf numFmtId="178" fontId="2" fillId="0" borderId="2" xfId="65" applyNumberFormat="1" applyFont="1" applyBorder="1" applyAlignment="1">
      <alignment horizontal="center" vertical="center"/>
    </xf>
    <xf numFmtId="177" fontId="2" fillId="0" borderId="2" xfId="65" applyNumberFormat="1" applyFont="1" applyBorder="1" applyAlignment="1">
      <alignment horizontal="center" vertical="center"/>
    </xf>
    <xf numFmtId="0" fontId="2" fillId="0" borderId="3" xfId="65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77" fontId="4" fillId="0" borderId="2" xfId="65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horizontal="center"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horizontal="center" vertical="center"/>
    </xf>
    <xf numFmtId="177" fontId="1" fillId="0" borderId="0" xfId="0" applyNumberFormat="1" applyFont="1"/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/>
    </xf>
    <xf numFmtId="177" fontId="8" fillId="5" borderId="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77" fontId="8" fillId="0" borderId="2" xfId="65" applyNumberFormat="1" applyFont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wrapText="1"/>
    </xf>
    <xf numFmtId="0" fontId="3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177" fontId="9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1"/>
  <sheetViews>
    <sheetView showGridLines="0" tabSelected="1" zoomScale="70" zoomScaleNormal="70" workbookViewId="0">
      <selection activeCell="H6" sqref="H6"/>
    </sheetView>
  </sheetViews>
  <sheetFormatPr defaultColWidth="9" defaultRowHeight="16.5"/>
  <cols>
    <col min="1" max="1" width="6.33333333333333" style="6" customWidth="1"/>
    <col min="2" max="2" width="49.1666666666667" style="3" customWidth="1"/>
    <col min="3" max="3" width="61.6666666666667" style="7" customWidth="1"/>
    <col min="4" max="4" width="8.33333333333333" style="3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11.0666666666667" style="3" customWidth="1"/>
    <col min="10" max="10" width="10.35" style="3" customWidth="1"/>
    <col min="11" max="11" width="12.6166666666667" style="3" customWidth="1"/>
    <col min="12" max="12" width="13.8083333333333" style="10" customWidth="1"/>
    <col min="13" max="16384" width="9" style="3"/>
  </cols>
  <sheetData>
    <row r="2" s="1" customFormat="1" ht="22.5" spans="1:12">
      <c r="A2" s="11" t="s">
        <v>0</v>
      </c>
      <c r="B2" s="11"/>
      <c r="C2" s="11"/>
      <c r="D2" s="12"/>
      <c r="E2" s="12"/>
      <c r="F2" s="13"/>
      <c r="H2" s="14"/>
      <c r="L2" s="109"/>
    </row>
    <row r="3" s="1" customFormat="1" ht="33" spans="1:12">
      <c r="A3" s="15"/>
      <c r="B3" s="16" t="s">
        <v>1</v>
      </c>
      <c r="C3" s="17" t="s">
        <v>2</v>
      </c>
      <c r="E3" s="18"/>
      <c r="F3" s="18"/>
      <c r="G3" s="18"/>
      <c r="H3" s="19"/>
      <c r="L3" s="109"/>
    </row>
    <row r="4" s="1" customFormat="1" spans="1:12">
      <c r="A4" s="20" t="s">
        <v>3</v>
      </c>
      <c r="B4" s="21" t="s">
        <v>4</v>
      </c>
      <c r="C4" s="22" t="s">
        <v>5</v>
      </c>
      <c r="D4" s="23" t="s">
        <v>6</v>
      </c>
      <c r="E4" s="24"/>
      <c r="F4" s="25"/>
      <c r="G4" s="18"/>
      <c r="H4" s="19"/>
      <c r="L4" s="109"/>
    </row>
    <row r="5" s="1" customFormat="1" spans="1:12">
      <c r="A5" s="26">
        <v>1</v>
      </c>
      <c r="B5" s="27" t="str">
        <f>B14</f>
        <v> ASAD2024 讨论大纲</v>
      </c>
      <c r="C5" s="28">
        <f>H16</f>
        <v>3000</v>
      </c>
      <c r="D5" s="29">
        <f>L16</f>
        <v>3000</v>
      </c>
      <c r="E5" s="29"/>
      <c r="F5" s="29"/>
      <c r="G5" s="18"/>
      <c r="H5" s="19"/>
      <c r="L5" s="109"/>
    </row>
    <row r="6" s="1" customFormat="1" spans="1:12">
      <c r="A6" s="26">
        <v>2</v>
      </c>
      <c r="B6" s="27" t="str">
        <f>B17</f>
        <v> ASAD2024 讨论大纲检索</v>
      </c>
      <c r="C6" s="28">
        <f>H22</f>
        <v>13750</v>
      </c>
      <c r="D6" s="29">
        <f>L22</f>
        <v>14530</v>
      </c>
      <c r="E6" s="29"/>
      <c r="F6" s="29"/>
      <c r="G6" s="18"/>
      <c r="H6" s="19"/>
      <c r="L6" s="109"/>
    </row>
    <row r="7" s="1" customFormat="1" spans="1:12">
      <c r="A7" s="26">
        <v>3</v>
      </c>
      <c r="B7" s="27" t="str">
        <f>B23</f>
        <v>ASAD 2024 最新热点解读介绍幻灯一套 约30页</v>
      </c>
      <c r="C7" s="28">
        <f>H27</f>
        <v>26000</v>
      </c>
      <c r="D7" s="29">
        <f>L27</f>
        <v>28400</v>
      </c>
      <c r="E7" s="29"/>
      <c r="F7" s="29"/>
      <c r="G7" s="18"/>
      <c r="H7" s="19"/>
      <c r="L7" s="109"/>
    </row>
    <row r="8" s="1" customFormat="1" spans="1:12">
      <c r="A8" s="26">
        <v>4</v>
      </c>
      <c r="B8" s="27" t="str">
        <f>B28</f>
        <v>ASAD 2024 中国讲者讲课内容制作幻灯一套约 30页</v>
      </c>
      <c r="C8" s="28">
        <f>H32</f>
        <v>26000</v>
      </c>
      <c r="D8" s="29" t="s">
        <v>7</v>
      </c>
      <c r="E8" s="29"/>
      <c r="F8" s="29"/>
      <c r="G8" s="18"/>
      <c r="H8" s="19"/>
      <c r="L8" s="109"/>
    </row>
    <row r="9" s="1" customFormat="1" spans="1:12">
      <c r="A9" s="26">
        <v>5</v>
      </c>
      <c r="B9" s="27" t="str">
        <f>B33</f>
        <v>ASAD 2024大会注册费</v>
      </c>
      <c r="C9" s="28">
        <f>H35</f>
        <v>3000</v>
      </c>
      <c r="D9" s="29" t="s">
        <v>7</v>
      </c>
      <c r="E9" s="29"/>
      <c r="F9" s="29"/>
      <c r="G9" s="18"/>
      <c r="H9" s="19"/>
      <c r="L9" s="109"/>
    </row>
    <row r="10" s="1" customFormat="1" spans="1:12">
      <c r="A10" s="26">
        <v>6</v>
      </c>
      <c r="B10" s="27" t="str">
        <f>B37</f>
        <v>税 Tax</v>
      </c>
      <c r="C10" s="28">
        <f>H38</f>
        <v>4305</v>
      </c>
      <c r="D10" s="29">
        <f>L38</f>
        <v>2755.8</v>
      </c>
      <c r="E10" s="29"/>
      <c r="F10" s="29"/>
      <c r="G10" s="18"/>
      <c r="H10" s="19"/>
      <c r="L10" s="109"/>
    </row>
    <row r="11" s="1" customFormat="1" spans="1:12">
      <c r="A11" s="30"/>
      <c r="B11" s="31" t="s">
        <v>8</v>
      </c>
      <c r="C11" s="32">
        <f>H41</f>
        <v>68800</v>
      </c>
      <c r="D11" s="33">
        <f>L41</f>
        <v>44000</v>
      </c>
      <c r="E11" s="33"/>
      <c r="F11" s="33"/>
      <c r="G11" s="18"/>
      <c r="H11" s="19"/>
      <c r="L11" s="109"/>
    </row>
    <row r="12" s="1" customFormat="1" ht="38.5" customHeight="1" spans="1:12">
      <c r="A12" s="15"/>
      <c r="B12" s="34" t="s">
        <v>9</v>
      </c>
      <c r="C12" s="35"/>
      <c r="D12" s="2"/>
      <c r="E12" s="13"/>
      <c r="F12" s="13"/>
      <c r="H12" s="14"/>
      <c r="I12" s="110" t="s">
        <v>10</v>
      </c>
      <c r="J12" s="110"/>
      <c r="K12" s="110"/>
      <c r="L12" s="111"/>
    </row>
    <row r="13" s="1" customFormat="1" spans="1:12">
      <c r="A13" s="36" t="s">
        <v>11</v>
      </c>
      <c r="B13" s="37" t="s">
        <v>12</v>
      </c>
      <c r="C13" s="37"/>
      <c r="D13" s="38" t="s">
        <v>13</v>
      </c>
      <c r="E13" s="38" t="s">
        <v>14</v>
      </c>
      <c r="F13" s="39" t="s">
        <v>15</v>
      </c>
      <c r="G13" s="39" t="s">
        <v>16</v>
      </c>
      <c r="H13" s="40" t="s">
        <v>17</v>
      </c>
      <c r="I13" s="38" t="s">
        <v>14</v>
      </c>
      <c r="J13" s="39" t="s">
        <v>15</v>
      </c>
      <c r="K13" s="39" t="s">
        <v>16</v>
      </c>
      <c r="L13" s="112" t="s">
        <v>17</v>
      </c>
    </row>
    <row r="14" s="1" customFormat="1" spans="1:12">
      <c r="A14" s="41">
        <v>1</v>
      </c>
      <c r="B14" s="42" t="s">
        <v>18</v>
      </c>
      <c r="C14" s="42"/>
      <c r="D14" s="42"/>
      <c r="E14" s="43"/>
      <c r="F14" s="44"/>
      <c r="G14" s="44"/>
      <c r="H14" s="45"/>
      <c r="I14" s="113" t="s">
        <v>18</v>
      </c>
      <c r="J14" s="97"/>
      <c r="K14" s="97"/>
      <c r="L14" s="45"/>
    </row>
    <row r="15" s="1" customFormat="1" spans="1:12">
      <c r="A15" s="46" t="s">
        <v>19</v>
      </c>
      <c r="B15" s="47" t="s">
        <v>20</v>
      </c>
      <c r="C15" s="48" t="s">
        <v>21</v>
      </c>
      <c r="D15" s="49" t="s">
        <v>22</v>
      </c>
      <c r="E15" s="49">
        <v>1</v>
      </c>
      <c r="F15" s="50">
        <v>1</v>
      </c>
      <c r="G15" s="50">
        <v>3000</v>
      </c>
      <c r="H15" s="51">
        <f>G15*F15*E15</f>
        <v>3000</v>
      </c>
      <c r="I15" s="49">
        <v>1</v>
      </c>
      <c r="J15" s="49">
        <v>1</v>
      </c>
      <c r="K15" s="49">
        <v>3000</v>
      </c>
      <c r="L15" s="51">
        <f t="shared" ref="L15:L21" si="0">I15*J15*K15</f>
        <v>3000</v>
      </c>
    </row>
    <row r="16" s="1" customFormat="1" spans="1:12">
      <c r="A16" s="52" t="s">
        <v>23</v>
      </c>
      <c r="B16" s="53"/>
      <c r="C16" s="53"/>
      <c r="D16" s="53"/>
      <c r="E16" s="53"/>
      <c r="F16" s="53"/>
      <c r="G16" s="54"/>
      <c r="H16" s="55">
        <f>SUM(H15:H15)</f>
        <v>3000</v>
      </c>
      <c r="I16" s="96" t="s">
        <v>23</v>
      </c>
      <c r="J16" s="96"/>
      <c r="K16" s="96"/>
      <c r="L16" s="114">
        <f>SUM(L15)</f>
        <v>3000</v>
      </c>
    </row>
    <row r="17" s="1" customFormat="1" spans="1:12">
      <c r="A17" s="41">
        <v>2</v>
      </c>
      <c r="B17" s="42" t="s">
        <v>24</v>
      </c>
      <c r="C17" s="42"/>
      <c r="D17" s="42"/>
      <c r="E17" s="43"/>
      <c r="F17" s="44"/>
      <c r="G17" s="44"/>
      <c r="H17" s="45"/>
      <c r="I17" s="115" t="s">
        <v>25</v>
      </c>
      <c r="J17" s="116"/>
      <c r="K17" s="116"/>
      <c r="L17" s="117"/>
    </row>
    <row r="18" s="1" customFormat="1" spans="1:12">
      <c r="A18" s="46" t="s">
        <v>26</v>
      </c>
      <c r="B18" s="47" t="s">
        <v>27</v>
      </c>
      <c r="C18" s="48" t="s">
        <v>28</v>
      </c>
      <c r="D18" s="49" t="s">
        <v>29</v>
      </c>
      <c r="E18" s="49">
        <v>1</v>
      </c>
      <c r="F18" s="50">
        <v>40</v>
      </c>
      <c r="G18" s="50">
        <v>30</v>
      </c>
      <c r="H18" s="51">
        <f t="shared" ref="H18:H20" si="1">G18*F18*E18</f>
        <v>1200</v>
      </c>
      <c r="I18" s="49">
        <v>1</v>
      </c>
      <c r="J18" s="49">
        <v>24</v>
      </c>
      <c r="K18" s="49">
        <v>30</v>
      </c>
      <c r="L18" s="51">
        <f t="shared" si="0"/>
        <v>720</v>
      </c>
    </row>
    <row r="19" s="1" customFormat="1" spans="1:12">
      <c r="A19" s="46" t="s">
        <v>30</v>
      </c>
      <c r="B19" s="47" t="s">
        <v>31</v>
      </c>
      <c r="C19" s="56" t="s">
        <v>32</v>
      </c>
      <c r="D19" s="49" t="s">
        <v>29</v>
      </c>
      <c r="E19" s="49">
        <v>1</v>
      </c>
      <c r="F19" s="50">
        <v>10</v>
      </c>
      <c r="G19" s="50">
        <v>30</v>
      </c>
      <c r="H19" s="51">
        <f t="shared" si="1"/>
        <v>300</v>
      </c>
      <c r="I19" s="49">
        <v>1</v>
      </c>
      <c r="J19" s="49">
        <v>52</v>
      </c>
      <c r="K19" s="49">
        <v>30</v>
      </c>
      <c r="L19" s="51">
        <f t="shared" si="0"/>
        <v>1560</v>
      </c>
    </row>
    <row r="20" s="1" customFormat="1" spans="1:12">
      <c r="A20" s="46" t="s">
        <v>33</v>
      </c>
      <c r="B20" s="47" t="s">
        <v>34</v>
      </c>
      <c r="C20" s="48" t="s">
        <v>35</v>
      </c>
      <c r="D20" s="49" t="s">
        <v>36</v>
      </c>
      <c r="E20" s="49">
        <v>1</v>
      </c>
      <c r="F20" s="50">
        <v>5</v>
      </c>
      <c r="G20" s="50">
        <v>50</v>
      </c>
      <c r="H20" s="51">
        <f t="shared" si="1"/>
        <v>250</v>
      </c>
      <c r="I20" s="49">
        <v>1</v>
      </c>
      <c r="J20" s="49">
        <v>5</v>
      </c>
      <c r="K20" s="49">
        <v>50</v>
      </c>
      <c r="L20" s="51">
        <f t="shared" si="0"/>
        <v>250</v>
      </c>
    </row>
    <row r="21" s="1" customFormat="1" ht="33" spans="1:12">
      <c r="A21" s="46" t="s">
        <v>37</v>
      </c>
      <c r="B21" s="47" t="s">
        <v>38</v>
      </c>
      <c r="C21" s="48" t="s">
        <v>39</v>
      </c>
      <c r="D21" s="49" t="s">
        <v>40</v>
      </c>
      <c r="E21" s="49">
        <v>1</v>
      </c>
      <c r="F21" s="50">
        <v>24</v>
      </c>
      <c r="G21" s="50">
        <v>500</v>
      </c>
      <c r="H21" s="51">
        <f>E21*F21*G21</f>
        <v>12000</v>
      </c>
      <c r="I21" s="49">
        <v>1</v>
      </c>
      <c r="J21" s="49">
        <v>24</v>
      </c>
      <c r="K21" s="49">
        <v>500</v>
      </c>
      <c r="L21" s="51">
        <f t="shared" si="0"/>
        <v>12000</v>
      </c>
    </row>
    <row r="22" s="1" customFormat="1" spans="1:12">
      <c r="A22" s="52" t="s">
        <v>23</v>
      </c>
      <c r="B22" s="53"/>
      <c r="C22" s="53"/>
      <c r="D22" s="53"/>
      <c r="E22" s="53"/>
      <c r="F22" s="53"/>
      <c r="G22" s="54"/>
      <c r="H22" s="55">
        <f>SUM(H18:H21)</f>
        <v>13750</v>
      </c>
      <c r="I22" s="96" t="s">
        <v>23</v>
      </c>
      <c r="J22" s="96"/>
      <c r="K22" s="96"/>
      <c r="L22" s="114">
        <f>SUM(L18:L21)</f>
        <v>14530</v>
      </c>
    </row>
    <row r="23" s="1" customFormat="1" spans="1:12">
      <c r="A23" s="41">
        <v>3</v>
      </c>
      <c r="B23" s="42" t="s">
        <v>41</v>
      </c>
      <c r="C23" s="42"/>
      <c r="D23" s="42"/>
      <c r="E23" s="43"/>
      <c r="F23" s="44"/>
      <c r="G23" s="44"/>
      <c r="H23" s="45"/>
      <c r="I23" s="115" t="s">
        <v>25</v>
      </c>
      <c r="J23" s="116"/>
      <c r="K23" s="116"/>
      <c r="L23" s="117"/>
    </row>
    <row r="24" s="2" customFormat="1" ht="33" spans="1:12">
      <c r="A24" s="57" t="s">
        <v>42</v>
      </c>
      <c r="B24" s="58" t="s">
        <v>43</v>
      </c>
      <c r="C24" s="59" t="s">
        <v>44</v>
      </c>
      <c r="D24" s="60" t="s">
        <v>45</v>
      </c>
      <c r="E24" s="61">
        <v>1</v>
      </c>
      <c r="F24" s="62">
        <v>30</v>
      </c>
      <c r="G24" s="62">
        <v>700</v>
      </c>
      <c r="H24" s="63">
        <f t="shared" ref="H24:H31" si="2">F24*E24*G24</f>
        <v>21000</v>
      </c>
      <c r="I24" s="61">
        <v>1</v>
      </c>
      <c r="J24" s="62">
        <v>33</v>
      </c>
      <c r="K24" s="62">
        <v>700</v>
      </c>
      <c r="L24" s="63">
        <f t="shared" ref="L24:L26" si="3">J24*I24*K24</f>
        <v>23100</v>
      </c>
    </row>
    <row r="25" s="1" customFormat="1" spans="1:12">
      <c r="A25" s="64" t="s">
        <v>46</v>
      </c>
      <c r="B25" s="65" t="s">
        <v>47</v>
      </c>
      <c r="C25" s="66" t="s">
        <v>48</v>
      </c>
      <c r="D25" s="67" t="s">
        <v>45</v>
      </c>
      <c r="E25" s="68">
        <v>1</v>
      </c>
      <c r="F25" s="62">
        <v>30</v>
      </c>
      <c r="G25" s="69">
        <v>100</v>
      </c>
      <c r="H25" s="70">
        <f t="shared" si="2"/>
        <v>3000</v>
      </c>
      <c r="I25" s="68">
        <v>1</v>
      </c>
      <c r="J25" s="62">
        <v>33</v>
      </c>
      <c r="K25" s="69">
        <v>100</v>
      </c>
      <c r="L25" s="70">
        <f t="shared" si="3"/>
        <v>3300</v>
      </c>
    </row>
    <row r="26" s="1" customFormat="1" spans="1:12">
      <c r="A26" s="64" t="s">
        <v>49</v>
      </c>
      <c r="B26" s="71" t="s">
        <v>50</v>
      </c>
      <c r="C26" s="66" t="s">
        <v>51</v>
      </c>
      <c r="D26" s="67" t="s">
        <v>22</v>
      </c>
      <c r="E26" s="68">
        <v>1</v>
      </c>
      <c r="F26" s="69">
        <v>1</v>
      </c>
      <c r="G26" s="69">
        <v>2000</v>
      </c>
      <c r="H26" s="70">
        <f t="shared" si="2"/>
        <v>2000</v>
      </c>
      <c r="I26" s="68">
        <v>1</v>
      </c>
      <c r="J26" s="69">
        <v>1</v>
      </c>
      <c r="K26" s="69">
        <v>2000</v>
      </c>
      <c r="L26" s="70">
        <f t="shared" si="3"/>
        <v>2000</v>
      </c>
    </row>
    <row r="27" s="1" customFormat="1" ht="17" customHeight="1" spans="1:12">
      <c r="A27" s="52" t="s">
        <v>23</v>
      </c>
      <c r="B27" s="53"/>
      <c r="C27" s="53"/>
      <c r="D27" s="53"/>
      <c r="E27" s="53"/>
      <c r="F27" s="53"/>
      <c r="G27" s="54"/>
      <c r="H27" s="55">
        <f>SUM(H24:H26)</f>
        <v>26000</v>
      </c>
      <c r="I27" s="96" t="s">
        <v>23</v>
      </c>
      <c r="J27" s="96"/>
      <c r="K27" s="96"/>
      <c r="L27" s="114">
        <f>SUM(L24:L26)</f>
        <v>28400</v>
      </c>
    </row>
    <row r="28" s="3" customFormat="1" spans="1:12">
      <c r="A28" s="72">
        <v>4</v>
      </c>
      <c r="B28" s="73" t="s">
        <v>52</v>
      </c>
      <c r="C28" s="73"/>
      <c r="D28" s="73"/>
      <c r="E28" s="74"/>
      <c r="F28" s="75"/>
      <c r="G28" s="75"/>
      <c r="H28" s="76"/>
      <c r="I28" s="115" t="s">
        <v>7</v>
      </c>
      <c r="J28" s="116"/>
      <c r="K28" s="116"/>
      <c r="L28" s="117"/>
    </row>
    <row r="29" s="3" customFormat="1" ht="33" spans="1:12">
      <c r="A29" s="77" t="s">
        <v>53</v>
      </c>
      <c r="B29" s="78" t="s">
        <v>43</v>
      </c>
      <c r="C29" s="79" t="s">
        <v>44</v>
      </c>
      <c r="D29" s="80" t="s">
        <v>45</v>
      </c>
      <c r="E29" s="81">
        <v>1</v>
      </c>
      <c r="F29" s="82">
        <v>30</v>
      </c>
      <c r="G29" s="82">
        <v>700</v>
      </c>
      <c r="H29" s="83">
        <f t="shared" si="2"/>
        <v>21000</v>
      </c>
      <c r="I29" s="118"/>
      <c r="J29" s="118"/>
      <c r="K29" s="118"/>
      <c r="L29" s="118"/>
    </row>
    <row r="30" s="3" customFormat="1" spans="1:12">
      <c r="A30" s="84" t="s">
        <v>54</v>
      </c>
      <c r="B30" s="85" t="s">
        <v>47</v>
      </c>
      <c r="C30" s="86" t="s">
        <v>48</v>
      </c>
      <c r="D30" s="87" t="s">
        <v>45</v>
      </c>
      <c r="E30" s="88">
        <v>1</v>
      </c>
      <c r="F30" s="82">
        <v>30</v>
      </c>
      <c r="G30" s="89">
        <v>100</v>
      </c>
      <c r="H30" s="90">
        <f t="shared" si="2"/>
        <v>3000</v>
      </c>
      <c r="I30" s="118"/>
      <c r="J30" s="118"/>
      <c r="K30" s="118"/>
      <c r="L30" s="118"/>
    </row>
    <row r="31" s="3" customFormat="1" spans="1:12">
      <c r="A31" s="84" t="s">
        <v>55</v>
      </c>
      <c r="B31" s="91" t="s">
        <v>50</v>
      </c>
      <c r="C31" s="86" t="s">
        <v>51</v>
      </c>
      <c r="D31" s="87" t="s">
        <v>22</v>
      </c>
      <c r="E31" s="88">
        <v>1</v>
      </c>
      <c r="F31" s="89">
        <v>1</v>
      </c>
      <c r="G31" s="89">
        <v>2000</v>
      </c>
      <c r="H31" s="90">
        <f t="shared" si="2"/>
        <v>2000</v>
      </c>
      <c r="I31" s="118"/>
      <c r="J31" s="118"/>
      <c r="K31" s="118"/>
      <c r="L31" s="118"/>
    </row>
    <row r="32" s="3" customFormat="1" spans="1:12">
      <c r="A32" s="92" t="s">
        <v>23</v>
      </c>
      <c r="B32" s="93"/>
      <c r="C32" s="93"/>
      <c r="D32" s="93"/>
      <c r="E32" s="93"/>
      <c r="F32" s="93"/>
      <c r="G32" s="94"/>
      <c r="H32" s="55">
        <f>SUM(H29:H31)</f>
        <v>26000</v>
      </c>
      <c r="I32" s="118"/>
      <c r="J32" s="118"/>
      <c r="K32" s="118"/>
      <c r="L32" s="118"/>
    </row>
    <row r="33" s="3" customFormat="1" spans="1:12">
      <c r="A33" s="72">
        <v>5</v>
      </c>
      <c r="B33" s="73" t="s">
        <v>56</v>
      </c>
      <c r="C33" s="73"/>
      <c r="D33" s="73"/>
      <c r="E33" s="74"/>
      <c r="F33" s="75"/>
      <c r="G33" s="75"/>
      <c r="H33" s="76"/>
      <c r="I33" s="115" t="s">
        <v>7</v>
      </c>
      <c r="J33" s="116"/>
      <c r="K33" s="116"/>
      <c r="L33" s="117"/>
    </row>
    <row r="34" s="3" customFormat="1" spans="1:12">
      <c r="A34" s="77" t="s">
        <v>57</v>
      </c>
      <c r="B34" s="71" t="s">
        <v>56</v>
      </c>
      <c r="C34" s="66" t="s">
        <v>58</v>
      </c>
      <c r="D34" s="80" t="s">
        <v>36</v>
      </c>
      <c r="E34" s="81">
        <v>1</v>
      </c>
      <c r="F34" s="82">
        <v>1</v>
      </c>
      <c r="G34" s="82">
        <v>3000</v>
      </c>
      <c r="H34" s="83">
        <f>F34*E34*G34</f>
        <v>3000</v>
      </c>
      <c r="I34" s="118"/>
      <c r="J34" s="118"/>
      <c r="K34" s="118"/>
      <c r="L34" s="118"/>
    </row>
    <row r="35" s="3" customFormat="1" spans="1:12">
      <c r="A35" s="92" t="s">
        <v>23</v>
      </c>
      <c r="B35" s="93"/>
      <c r="C35" s="93"/>
      <c r="D35" s="93"/>
      <c r="E35" s="93"/>
      <c r="F35" s="93"/>
      <c r="G35" s="94"/>
      <c r="H35" s="95">
        <f>H34</f>
        <v>3000</v>
      </c>
      <c r="I35" s="118"/>
      <c r="J35" s="118"/>
      <c r="K35" s="118"/>
      <c r="L35" s="118"/>
    </row>
    <row r="36" s="1" customFormat="1" spans="1:12">
      <c r="A36" s="96" t="s">
        <v>59</v>
      </c>
      <c r="B36" s="96"/>
      <c r="C36" s="96"/>
      <c r="D36" s="96"/>
      <c r="E36" s="96"/>
      <c r="F36" s="96"/>
      <c r="G36" s="96"/>
      <c r="H36" s="55">
        <f>H27+H22+H16+H32+H35</f>
        <v>71750</v>
      </c>
      <c r="I36" s="96" t="s">
        <v>59</v>
      </c>
      <c r="J36" s="96"/>
      <c r="K36" s="96"/>
      <c r="L36" s="119">
        <f>L16+L22+L27</f>
        <v>45930</v>
      </c>
    </row>
    <row r="37" s="1" customFormat="1" spans="1:12">
      <c r="A37" s="97">
        <v>6</v>
      </c>
      <c r="B37" s="42" t="s">
        <v>60</v>
      </c>
      <c r="C37" s="98">
        <v>0.06</v>
      </c>
      <c r="D37" s="99"/>
      <c r="E37" s="99"/>
      <c r="F37" s="99"/>
      <c r="G37" s="100"/>
      <c r="H37" s="45"/>
      <c r="I37" s="120">
        <v>0.06</v>
      </c>
      <c r="J37" s="116"/>
      <c r="K37" s="116"/>
      <c r="L37" s="117"/>
    </row>
    <row r="38" s="1" customFormat="1" spans="1:12">
      <c r="A38" s="96" t="s">
        <v>23</v>
      </c>
      <c r="B38" s="96"/>
      <c r="C38" s="96"/>
      <c r="D38" s="96"/>
      <c r="E38" s="96"/>
      <c r="F38" s="96"/>
      <c r="G38" s="96"/>
      <c r="H38" s="55">
        <f>H36*0.06</f>
        <v>4305</v>
      </c>
      <c r="I38" s="96" t="s">
        <v>23</v>
      </c>
      <c r="J38" s="96"/>
      <c r="K38" s="96"/>
      <c r="L38" s="55">
        <f>L36*0.06</f>
        <v>2755.8</v>
      </c>
    </row>
    <row r="39" s="4" customFormat="1" spans="1:12">
      <c r="A39" s="101"/>
      <c r="B39" s="102"/>
      <c r="C39" s="102"/>
      <c r="D39" s="102"/>
      <c r="E39" s="102"/>
      <c r="F39" s="102"/>
      <c r="G39" s="103"/>
      <c r="H39" s="104"/>
      <c r="I39" s="121"/>
      <c r="J39" s="121"/>
      <c r="K39" s="121"/>
      <c r="L39" s="121"/>
    </row>
    <row r="40" s="1" customFormat="1" spans="1:12">
      <c r="A40" s="105" t="s">
        <v>61</v>
      </c>
      <c r="B40" s="105"/>
      <c r="C40" s="105"/>
      <c r="D40" s="105"/>
      <c r="E40" s="105"/>
      <c r="F40" s="105"/>
      <c r="G40" s="105"/>
      <c r="H40" s="106">
        <f>H36+H38</f>
        <v>76055</v>
      </c>
      <c r="I40" s="122" t="s">
        <v>61</v>
      </c>
      <c r="J40" s="123"/>
      <c r="K40" s="124"/>
      <c r="L40" s="55">
        <f>L36+L38</f>
        <v>48685.8</v>
      </c>
    </row>
    <row r="41" s="5" customFormat="1" ht="22.5" spans="1:12">
      <c r="A41" s="107" t="s">
        <v>62</v>
      </c>
      <c r="B41" s="107"/>
      <c r="C41" s="107"/>
      <c r="D41" s="107"/>
      <c r="E41" s="107"/>
      <c r="F41" s="107"/>
      <c r="G41" s="107"/>
      <c r="H41" s="108">
        <v>68800</v>
      </c>
      <c r="I41" s="125" t="s">
        <v>63</v>
      </c>
      <c r="J41" s="125"/>
      <c r="K41" s="125"/>
      <c r="L41" s="126">
        <v>44000</v>
      </c>
    </row>
  </sheetData>
  <mergeCells count="37">
    <mergeCell ref="A2:C2"/>
    <mergeCell ref="D4:F4"/>
    <mergeCell ref="D5:F5"/>
    <mergeCell ref="D6:F6"/>
    <mergeCell ref="D7:F7"/>
    <mergeCell ref="D8:F8"/>
    <mergeCell ref="D9:F9"/>
    <mergeCell ref="D10:F10"/>
    <mergeCell ref="D11:F11"/>
    <mergeCell ref="I12:L12"/>
    <mergeCell ref="I14:L14"/>
    <mergeCell ref="A16:G16"/>
    <mergeCell ref="I16:K16"/>
    <mergeCell ref="I17:L17"/>
    <mergeCell ref="A22:G22"/>
    <mergeCell ref="I22:K22"/>
    <mergeCell ref="I23:L23"/>
    <mergeCell ref="A27:G27"/>
    <mergeCell ref="I27:K27"/>
    <mergeCell ref="I28:L28"/>
    <mergeCell ref="A32:G32"/>
    <mergeCell ref="I33:L33"/>
    <mergeCell ref="A35:G35"/>
    <mergeCell ref="A36:G36"/>
    <mergeCell ref="I36:K36"/>
    <mergeCell ref="C37:G37"/>
    <mergeCell ref="I37:L37"/>
    <mergeCell ref="A38:G38"/>
    <mergeCell ref="I38:K38"/>
    <mergeCell ref="A39:G39"/>
    <mergeCell ref="I39:L39"/>
    <mergeCell ref="A40:G40"/>
    <mergeCell ref="I40:K40"/>
    <mergeCell ref="A41:G41"/>
    <mergeCell ref="I41:K41"/>
    <mergeCell ref="I29:L32"/>
    <mergeCell ref="I34:L3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2024-11-11T09:37:54Z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B44221220D6B4D8EAAA356FCC839A1A2_13</vt:lpwstr>
  </property>
  <property fmtid="{D5CDD505-2E9C-101B-9397-08002B2CF9AE}" pid="10" name="KSOProductBuildVer">
    <vt:lpwstr>2052-12.1.0.18608</vt:lpwstr>
  </property>
</Properties>
</file>