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报价单&amp;结算单" sheetId="5" r:id="rId1"/>
  </sheets>
  <calcPr calcId="144525"/>
</workbook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D11" authorId="0">
      <text>
        <r>
          <rPr>
            <sz val="9"/>
            <rFont val="宋体"/>
            <charset val="134"/>
          </rPr>
          <t xml:space="preserve">详细计算单位描述，例如：平米，个，人，台，天
</t>
        </r>
      </text>
    </comment>
    <comment ref="E11" authorId="0">
      <text>
        <r>
          <rPr>
            <b/>
            <sz val="9"/>
            <rFont val="宋体"/>
            <charset val="134"/>
          </rPr>
          <t xml:space="preserve"> </t>
        </r>
        <r>
          <rPr>
            <sz val="9"/>
            <rFont val="宋体"/>
            <charset val="134"/>
          </rPr>
          <t xml:space="preserve">
如计算单位是平米，请将平米数填写在此处</t>
        </r>
      </text>
    </comment>
    <comment ref="F11" authorId="1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  <comment ref="M11" authorId="0">
      <text>
        <r>
          <rPr>
            <sz val="9"/>
            <rFont val="宋体"/>
            <charset val="134"/>
          </rPr>
          <t xml:space="preserve">详细计算单位描述，例如：平米，个，人，台，天
</t>
        </r>
      </text>
    </comment>
    <comment ref="N11" authorId="0">
      <text>
        <r>
          <rPr>
            <b/>
            <sz val="9"/>
            <rFont val="宋体"/>
            <charset val="134"/>
          </rPr>
          <t xml:space="preserve"> </t>
        </r>
        <r>
          <rPr>
            <sz val="9"/>
            <rFont val="宋体"/>
            <charset val="134"/>
          </rPr>
          <t xml:space="preserve">
如计算单位是平米，请将平米数填写在此处</t>
        </r>
      </text>
    </comment>
    <comment ref="O11" authorId="1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<sst xmlns="http://schemas.openxmlformats.org/spreadsheetml/2006/main" count="119" uniqueCount="53">
  <si>
    <t>2024金纳多微循环领域检索项目报价单</t>
  </si>
  <si>
    <t>2024金纳多微循环领域检索项目结算单</t>
  </si>
  <si>
    <t>Agency: must fill in
供应商（填入右边橘色处）</t>
  </si>
  <si>
    <t>上海麦田公共关系咨询有限公司</t>
  </si>
  <si>
    <t>Item</t>
  </si>
  <si>
    <t>Descripation描述</t>
  </si>
  <si>
    <t>Quotation报价</t>
  </si>
  <si>
    <t>1</t>
  </si>
  <si>
    <t>2</t>
  </si>
  <si>
    <t>3</t>
  </si>
  <si>
    <t>4</t>
  </si>
  <si>
    <t>5</t>
  </si>
  <si>
    <t>报价单明细表 Quotation Breakdown</t>
  </si>
  <si>
    <t>结算单明细表 Quotation Breakdown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</si>
  <si>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</si>
  <si>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</si>
  <si>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</si>
  <si>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</si>
  <si>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</si>
  <si>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</si>
  <si>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</si>
  <si>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微循环基础研究检索</t>
  </si>
  <si>
    <t>微循环相关检索</t>
  </si>
  <si>
    <t>1-1</t>
  </si>
  <si>
    <t>中文原文下载</t>
  </si>
  <si>
    <t>根据检索的文献进行中文原文下载（预估40篇，最终按实际结算）</t>
  </si>
  <si>
    <t>篇</t>
  </si>
  <si>
    <t>1-2</t>
  </si>
  <si>
    <t>英文原文下载</t>
  </si>
  <si>
    <t>根据检索的文献进行英文原文下载（预估10篇，最终按实际结算）</t>
  </si>
  <si>
    <t>1-3</t>
  </si>
  <si>
    <t>主题检索</t>
  </si>
  <si>
    <t>根据主题词对相关文献进行检索、阅读、汇总</t>
  </si>
  <si>
    <t>个</t>
  </si>
  <si>
    <t>1-4</t>
  </si>
  <si>
    <t>医学经理</t>
  </si>
  <si>
    <t>查询梳理文献，梳理支持文件（标题、摘要），根据已下载的文献整理，word/excel形式交付</t>
  </si>
  <si>
    <t>工时</t>
  </si>
  <si>
    <t>Total：</t>
  </si>
  <si>
    <t>微循环相关药物机制及临床检索</t>
  </si>
  <si>
    <t>税 Tax</t>
  </si>
  <si>
    <t>2-1</t>
  </si>
  <si>
    <t>2-2</t>
  </si>
  <si>
    <t>总体Total：</t>
  </si>
  <si>
    <t>2-3</t>
  </si>
  <si>
    <t>最终结算优惠金额</t>
  </si>
  <si>
    <t>2-4</t>
  </si>
  <si>
    <t>国内现有银杏叶制剂梳理检索</t>
  </si>
  <si>
    <t>3-1</t>
  </si>
  <si>
    <t>3-2</t>
  </si>
  <si>
    <t>3-3</t>
  </si>
  <si>
    <t>3-4</t>
  </si>
  <si>
    <t>最终优惠金额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</si>
</sst>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</numFmts>
  <fonts count="45">
    <font>
      <sz val="12"/>
      <name val="宋体"/>
      <charset val="134"/>
    </font>
    <font>
      <sz val="12"/>
      <name val="微软雅黑"/>
      <charset val="134"/>
    </font>
    <font>
      <b/>
      <sz val="16"/>
      <name val="微软雅黑"/>
      <charset val="134"/>
    </font>
    <font>
      <sz val="16"/>
      <name val="微软雅黑"/>
      <charset val="134"/>
    </font>
    <font>
      <sz val="11"/>
      <color indexed="8"/>
      <name val="微软雅黑"/>
      <charset val="134"/>
    </font>
    <font>
      <b/>
      <sz val="12"/>
      <color indexed="9"/>
      <name val="微软雅黑"/>
      <charset val="134"/>
    </font>
    <font>
      <sz val="12"/>
      <color rgb="FFFF0000"/>
      <name val="微软雅黑"/>
      <charset val="134"/>
    </font>
    <font>
      <b/>
      <sz val="12"/>
      <color rgb="FFFF0000"/>
      <name val="微软雅黑"/>
      <charset val="134"/>
    </font>
    <font>
      <sz val="14"/>
      <name val="微软雅黑"/>
      <charset val="134"/>
    </font>
    <font>
      <b/>
      <sz val="11"/>
      <color indexed="9"/>
      <name val="微软雅黑"/>
      <charset val="134"/>
    </font>
    <font>
      <b/>
      <sz val="12"/>
      <name val="微软雅黑"/>
      <charset val="134"/>
    </font>
    <font>
      <b/>
      <sz val="10"/>
      <name val="微软雅黑"/>
      <charset val="134"/>
    </font>
    <font>
      <b/>
      <sz val="18"/>
      <name val="微软雅黑"/>
      <charset val="134"/>
    </font>
    <font>
      <b/>
      <u/>
      <sz val="12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1"/>
      <color indexed="20"/>
      <name val="ＭＳ Ｐゴシック"/>
      <charset val="128"/>
    </font>
    <font>
      <sz val="11"/>
      <color indexed="20"/>
      <name val="Calibri"/>
      <charset val="134"/>
    </font>
    <font>
      <sz val="11"/>
      <color indexed="8"/>
      <name val="宋体"/>
      <charset val="134"/>
    </font>
    <font>
      <sz val="11"/>
      <color indexed="17"/>
      <name val="ＭＳ Ｐゴシック"/>
      <charset val="128"/>
    </font>
    <font>
      <sz val="11"/>
      <color indexed="17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/>
    <xf numFmtId="176" fontId="0" fillId="0" borderId="0" applyFont="0" applyFill="0" applyBorder="0" applyAlignment="0" applyProtection="0"/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7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8" borderId="10" applyNumberFormat="0" applyAlignment="0" applyProtection="0">
      <alignment vertical="center"/>
    </xf>
    <xf numFmtId="0" fontId="24" fillId="9" borderId="11" applyNumberFormat="0" applyAlignment="0" applyProtection="0">
      <alignment vertical="center"/>
    </xf>
    <xf numFmtId="0" fontId="25" fillId="9" borderId="10" applyNumberFormat="0" applyAlignment="0" applyProtection="0">
      <alignment vertical="center"/>
    </xf>
    <xf numFmtId="0" fontId="26" fillId="10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4" fillId="0" borderId="0"/>
    <xf numFmtId="43" fontId="35" fillId="0" borderId="0" applyFont="0" applyFill="0" applyBorder="0" applyAlignment="0" applyProtection="0"/>
    <xf numFmtId="0" fontId="35" fillId="0" borderId="0"/>
    <xf numFmtId="0" fontId="36" fillId="0" borderId="0"/>
    <xf numFmtId="0" fontId="37" fillId="0" borderId="0">
      <alignment vertical="top"/>
    </xf>
    <xf numFmtId="0" fontId="36" fillId="0" borderId="0">
      <alignment vertical="top"/>
    </xf>
    <xf numFmtId="0" fontId="38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6" fillId="0" borderId="0">
      <alignment vertical="top"/>
    </xf>
    <xf numFmtId="0" fontId="36" fillId="0" borderId="0">
      <alignment vertical="top"/>
    </xf>
    <xf numFmtId="0" fontId="36" fillId="0" borderId="0">
      <alignment vertical="top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top"/>
    </xf>
    <xf numFmtId="0" fontId="36" fillId="0" borderId="0"/>
    <xf numFmtId="0" fontId="41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7" fillId="0" borderId="0">
      <alignment vertical="top"/>
    </xf>
    <xf numFmtId="0" fontId="0" fillId="0" borderId="0"/>
  </cellStyleXfs>
  <cellXfs count="54">
    <xf numFmtId="0" fontId="0" fillId="0" borderId="0" xfId="0"/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4" fillId="2" borderId="0" xfId="0" applyFont="1" applyFill="1" applyAlignment="1">
      <alignment horizontal="right" wrapText="1"/>
    </xf>
    <xf numFmtId="0" fontId="1" fillId="0" borderId="0" xfId="0" applyFont="1" applyAlignment="1">
      <alignment horizontal="left" vertical="top" wrapText="1"/>
    </xf>
    <xf numFmtId="49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 wrapText="1"/>
    </xf>
    <xf numFmtId="0" fontId="1" fillId="0" borderId="0" xfId="0" applyFont="1" applyAlignment="1">
      <alignment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1" fillId="0" borderId="2" xfId="1" applyFont="1" applyBorder="1" applyAlignment="1"/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176" fontId="7" fillId="0" borderId="2" xfId="1" applyFont="1" applyBorder="1" applyAlignment="1"/>
    <xf numFmtId="0" fontId="8" fillId="0" borderId="3" xfId="0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49" fontId="5" fillId="4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177" fontId="9" fillId="4" borderId="2" xfId="0" applyNumberFormat="1" applyFont="1" applyFill="1" applyBorder="1" applyAlignment="1">
      <alignment horizontal="center" vertical="center" wrapText="1"/>
    </xf>
    <xf numFmtId="177" fontId="5" fillId="4" borderId="2" xfId="0" applyNumberFormat="1" applyFont="1" applyFill="1" applyBorder="1" applyAlignment="1">
      <alignment vertical="center" wrapText="1"/>
    </xf>
    <xf numFmtId="49" fontId="10" fillId="5" borderId="2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7" fontId="1" fillId="5" borderId="2" xfId="0" applyNumberFormat="1" applyFont="1" applyFill="1" applyBorder="1" applyAlignment="1">
      <alignment horizontal="center" vertical="center"/>
    </xf>
    <xf numFmtId="178" fontId="10" fillId="5" borderId="2" xfId="0" applyNumberFormat="1" applyFont="1" applyFill="1" applyBorder="1"/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0" fillId="0" borderId="1" xfId="0" applyFont="1" applyBorder="1" applyAlignment="1">
      <alignment horizontal="right"/>
    </xf>
    <xf numFmtId="0" fontId="10" fillId="0" borderId="5" xfId="0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179" fontId="10" fillId="0" borderId="2" xfId="0" applyNumberFormat="1" applyFont="1" applyBorder="1"/>
    <xf numFmtId="0" fontId="10" fillId="5" borderId="2" xfId="0" applyFont="1" applyFill="1" applyBorder="1" applyAlignment="1">
      <alignment horizontal="center" vertical="center"/>
    </xf>
    <xf numFmtId="9" fontId="10" fillId="5" borderId="1" xfId="0" applyNumberFormat="1" applyFont="1" applyFill="1" applyBorder="1" applyAlignment="1">
      <alignment horizontal="center"/>
    </xf>
    <xf numFmtId="9" fontId="10" fillId="5" borderId="5" xfId="0" applyNumberFormat="1" applyFont="1" applyFill="1" applyBorder="1" applyAlignment="1">
      <alignment horizontal="center"/>
    </xf>
    <xf numFmtId="9" fontId="10" fillId="5" borderId="6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right"/>
    </xf>
    <xf numFmtId="0" fontId="11" fillId="6" borderId="2" xfId="0" applyFont="1" applyFill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9" fontId="12" fillId="0" borderId="5" xfId="0" applyNumberFormat="1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/>
    </xf>
    <xf numFmtId="180" fontId="13" fillId="0" borderId="6" xfId="0" applyNumberFormat="1" applyFont="1" applyBorder="1" applyAlignment="1">
      <alignment horizontal="right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Comma 2" xfId="50"/>
    <cellStyle name="Normal 2" xfId="51"/>
    <cellStyle name="Normal 3" xfId="52"/>
    <cellStyle name="Normal_Event Logistic Service RFQ Template_v3" xfId="53"/>
    <cellStyle name="標準_Meeting Request（1125 价）" xfId="54"/>
    <cellStyle name="差_20131026　杭州無錫2日間見積もり(0929)" xfId="55"/>
    <cellStyle name="差_Meeting Request（1125 价）" xfId="56"/>
    <cellStyle name="常规 2" xfId="57"/>
    <cellStyle name="常规 2 2 4" xfId="58"/>
    <cellStyle name="常规 2 5" xfId="59"/>
    <cellStyle name="常规 3" xfId="60"/>
    <cellStyle name="常规 3 2" xfId="61"/>
    <cellStyle name="常规 3 3" xfId="62"/>
    <cellStyle name="常规 4" xfId="63"/>
    <cellStyle name="常规 5" xfId="64"/>
    <cellStyle name="好_20131026　杭州無錫2日間見積もり(0929)" xfId="65"/>
    <cellStyle name="好_Meeting Request（1125 价）" xfId="66"/>
    <cellStyle name="千位分隔 2" xfId="67"/>
    <cellStyle name="样式 1" xfId="68"/>
    <cellStyle name="常规 6" xfId="6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Q34"/>
  <sheetViews>
    <sheetView showGridLines="0" tabSelected="1" zoomScale="70" zoomScaleNormal="70" topLeftCell="C6" workbookViewId="0">
      <selection activeCell="K27" sqref="K27"/>
    </sheetView>
  </sheetViews>
  <sheetFormatPr defaultColWidth="9" defaultRowHeight="17.25"/>
  <cols>
    <col min="1" max="1" width="6.33333333333333" style="1" customWidth="1"/>
    <col min="2" max="2" width="49.1666666666667" style="2" customWidth="1"/>
    <col min="3" max="3" width="61.6666666666667" style="3" customWidth="1"/>
    <col min="4" max="4" width="8.33333333333333" style="2" customWidth="1"/>
    <col min="5" max="5" width="5.83333333333333" style="4" customWidth="1"/>
    <col min="6" max="6" width="6.16666666666667" style="4" customWidth="1"/>
    <col min="7" max="7" width="6.33333333333333" style="4" customWidth="1"/>
    <col min="8" max="8" width="14.6666666666667" style="2" customWidth="1"/>
    <col min="9" max="9" width="26.8333333333333" style="2" customWidth="1"/>
    <col min="10" max="10" width="6.25" style="2" customWidth="1"/>
    <col min="11" max="11" width="41" style="2" customWidth="1"/>
    <col min="12" max="12" width="65.125" style="2" customWidth="1"/>
    <col min="13" max="13" width="5.375" style="2" customWidth="1"/>
    <col min="14" max="14" width="4.125" style="2" customWidth="1"/>
    <col min="15" max="15" width="4.25" style="2" customWidth="1"/>
    <col min="16" max="16" width="5.375" style="2" customWidth="1"/>
    <col min="17" max="17" width="12.5" style="2" customWidth="1"/>
    <col min="18" max="16384" width="9" style="2"/>
  </cols>
  <sheetData>
    <row r="2" ht="22.5" spans="1:15">
      <c r="A2" s="5" t="s">
        <v>0</v>
      </c>
      <c r="B2" s="5"/>
      <c r="C2" s="5"/>
      <c r="D2" s="6"/>
      <c r="E2" s="6"/>
      <c r="G2" s="2"/>
      <c r="J2" s="5" t="s">
        <v>1</v>
      </c>
      <c r="K2" s="5"/>
      <c r="L2" s="5"/>
      <c r="M2" s="6"/>
      <c r="N2" s="6"/>
      <c r="O2" s="4"/>
    </row>
    <row r="3" ht="34.5" spans="1:17">
      <c r="A3" s="7"/>
      <c r="B3" s="8" t="s">
        <v>2</v>
      </c>
      <c r="C3" s="9" t="s">
        <v>3</v>
      </c>
      <c r="E3" s="10"/>
      <c r="F3" s="10"/>
      <c r="G3" s="10"/>
      <c r="H3" s="10"/>
      <c r="J3" s="7"/>
      <c r="K3" s="8" t="s">
        <v>2</v>
      </c>
      <c r="L3" s="9" t="s">
        <v>3</v>
      </c>
      <c r="N3" s="10"/>
      <c r="O3" s="10"/>
      <c r="P3" s="10"/>
      <c r="Q3" s="10"/>
    </row>
    <row r="4" ht="18" spans="1:17">
      <c r="A4" s="11" t="s">
        <v>4</v>
      </c>
      <c r="B4" s="12" t="s">
        <v>5</v>
      </c>
      <c r="C4" s="13" t="s">
        <v>6</v>
      </c>
      <c r="D4" s="14"/>
      <c r="E4" s="10"/>
      <c r="F4" s="10"/>
      <c r="G4" s="10"/>
      <c r="H4" s="10"/>
      <c r="J4" s="11" t="s">
        <v>4</v>
      </c>
      <c r="K4" s="12" t="s">
        <v>5</v>
      </c>
      <c r="L4" s="13" t="s">
        <v>6</v>
      </c>
      <c r="M4" s="14"/>
      <c r="N4" s="10"/>
      <c r="O4" s="10"/>
      <c r="P4" s="10"/>
      <c r="Q4" s="10"/>
    </row>
    <row r="5" spans="1:17">
      <c r="A5" s="15" t="s">
        <v>7</v>
      </c>
      <c r="B5" s="16" t="str">
        <f>B12</f>
        <v>微循环基础研究检索</v>
      </c>
      <c r="C5" s="17">
        <f>H17</f>
        <v>14000</v>
      </c>
      <c r="D5" s="14"/>
      <c r="E5" s="10"/>
      <c r="F5" s="10"/>
      <c r="G5" s="10"/>
      <c r="H5" s="10"/>
      <c r="J5" s="15" t="s">
        <v>7</v>
      </c>
      <c r="K5" s="16" t="str">
        <f>K12</f>
        <v>微循环相关检索</v>
      </c>
      <c r="L5" s="17">
        <f>Q17</f>
        <v>45810</v>
      </c>
      <c r="M5" s="14"/>
      <c r="N5" s="10"/>
      <c r="O5" s="10"/>
      <c r="P5" s="10"/>
      <c r="Q5" s="10"/>
    </row>
    <row r="6" spans="1:17">
      <c r="A6" s="15" t="s">
        <v>8</v>
      </c>
      <c r="B6" s="16" t="str">
        <f>B18</f>
        <v>微循环相关药物机制及临床检索</v>
      </c>
      <c r="C6" s="17">
        <f>H23</f>
        <v>14000</v>
      </c>
      <c r="D6" s="14"/>
      <c r="E6" s="10"/>
      <c r="F6" s="10"/>
      <c r="G6" s="10"/>
      <c r="H6" s="10"/>
      <c r="J6" s="15" t="s">
        <v>8</v>
      </c>
      <c r="K6" s="16" t="str">
        <f>K18</f>
        <v>税 Tax</v>
      </c>
      <c r="L6" s="17">
        <f>Q19</f>
        <v>2748.6</v>
      </c>
      <c r="M6" s="14"/>
      <c r="N6" s="10"/>
      <c r="O6" s="10"/>
      <c r="P6" s="10"/>
      <c r="Q6" s="10"/>
    </row>
    <row r="7" spans="1:17">
      <c r="A7" s="15" t="s">
        <v>9</v>
      </c>
      <c r="B7" s="16" t="str">
        <f>B24</f>
        <v>国内现有银杏叶制剂梳理检索</v>
      </c>
      <c r="C7" s="17">
        <f>H29</f>
        <v>14000</v>
      </c>
      <c r="D7" s="14"/>
      <c r="E7" s="10"/>
      <c r="F7" s="10"/>
      <c r="G7" s="10"/>
      <c r="H7" s="10"/>
      <c r="J7" s="15" t="s">
        <v>9</v>
      </c>
      <c r="K7" s="16" t="str">
        <f>J21</f>
        <v>最终结算优惠金额</v>
      </c>
      <c r="L7" s="17">
        <f>Q21</f>
        <v>44000</v>
      </c>
      <c r="M7" s="14"/>
      <c r="N7" s="10"/>
      <c r="O7" s="10"/>
      <c r="P7" s="10"/>
      <c r="Q7" s="10"/>
    </row>
    <row r="8" spans="1:17">
      <c r="A8" s="15" t="s">
        <v>10</v>
      </c>
      <c r="B8" s="16" t="str">
        <f>B30</f>
        <v>税 Tax</v>
      </c>
      <c r="C8" s="17">
        <f>H31</f>
        <v>2520</v>
      </c>
      <c r="D8" s="14"/>
      <c r="E8" s="10"/>
      <c r="F8" s="10"/>
      <c r="G8" s="10"/>
      <c r="H8" s="10"/>
      <c r="J8" s="15"/>
      <c r="K8" s="16"/>
      <c r="L8" s="17"/>
      <c r="M8" s="14"/>
      <c r="N8" s="10"/>
      <c r="O8" s="10"/>
      <c r="P8" s="10"/>
      <c r="Q8" s="10"/>
    </row>
    <row r="9" ht="18" spans="1:17">
      <c r="A9" s="18" t="s">
        <v>11</v>
      </c>
      <c r="B9" s="19" t="str">
        <f>A33</f>
        <v>最终优惠金额</v>
      </c>
      <c r="C9" s="20">
        <f>H33</f>
        <v>40000</v>
      </c>
      <c r="D9" s="14"/>
      <c r="E9" s="10"/>
      <c r="F9" s="10"/>
      <c r="G9" s="10"/>
      <c r="H9" s="10"/>
      <c r="J9" s="18"/>
      <c r="K9" s="19"/>
      <c r="L9" s="20"/>
      <c r="M9" s="14"/>
      <c r="N9" s="10"/>
      <c r="O9" s="10"/>
      <c r="P9" s="10"/>
      <c r="Q9" s="10"/>
    </row>
    <row r="10" ht="22.5" spans="1:15">
      <c r="A10" s="7"/>
      <c r="B10" s="21" t="s">
        <v>12</v>
      </c>
      <c r="C10" s="22"/>
      <c r="D10" s="14"/>
      <c r="G10" s="2"/>
      <c r="J10" s="7"/>
      <c r="K10" s="21" t="s">
        <v>13</v>
      </c>
      <c r="L10" s="22"/>
      <c r="M10" s="14"/>
      <c r="N10" s="4"/>
      <c r="O10" s="4"/>
    </row>
    <row r="11" ht="30" spans="1:17">
      <c r="A11" s="23" t="s">
        <v>14</v>
      </c>
      <c r="B11" s="24" t="s">
        <v>15</v>
      </c>
      <c r="C11" s="24"/>
      <c r="D11" s="25" t="s">
        <v>16</v>
      </c>
      <c r="E11" s="25" t="s">
        <v>17</v>
      </c>
      <c r="F11" s="26" t="s">
        <v>18</v>
      </c>
      <c r="G11" s="26" t="s">
        <v>19</v>
      </c>
      <c r="H11" s="27" t="s">
        <v>20</v>
      </c>
      <c r="J11" s="23" t="s">
        <v>14</v>
      </c>
      <c r="K11" s="24" t="s">
        <v>15</v>
      </c>
      <c r="L11" s="24"/>
      <c r="M11" s="25" t="s">
        <v>16</v>
      </c>
      <c r="N11" s="25" t="s">
        <v>17</v>
      </c>
      <c r="O11" s="26" t="s">
        <v>18</v>
      </c>
      <c r="P11" s="26" t="s">
        <v>19</v>
      </c>
      <c r="Q11" s="27" t="s">
        <v>20</v>
      </c>
    </row>
    <row r="12" ht="18" spans="1:17">
      <c r="A12" s="28" t="s">
        <v>7</v>
      </c>
      <c r="B12" s="29" t="s">
        <v>21</v>
      </c>
      <c r="C12" s="29"/>
      <c r="D12" s="29"/>
      <c r="E12" s="30"/>
      <c r="F12" s="31"/>
      <c r="G12" s="31"/>
      <c r="H12" s="32"/>
      <c r="J12" s="28" t="s">
        <v>7</v>
      </c>
      <c r="K12" s="29" t="s">
        <v>22</v>
      </c>
      <c r="L12" s="29"/>
      <c r="M12" s="29"/>
      <c r="N12" s="30"/>
      <c r="O12" s="31"/>
      <c r="P12" s="31"/>
      <c r="Q12" s="32"/>
    </row>
    <row r="13" spans="1:17">
      <c r="A13" s="33" t="s">
        <v>23</v>
      </c>
      <c r="B13" s="34" t="s">
        <v>24</v>
      </c>
      <c r="C13" s="35" t="s">
        <v>25</v>
      </c>
      <c r="D13" s="36" t="s">
        <v>26</v>
      </c>
      <c r="E13" s="36">
        <v>1</v>
      </c>
      <c r="F13" s="37">
        <v>40</v>
      </c>
      <c r="G13" s="37">
        <v>30</v>
      </c>
      <c r="H13" s="38">
        <f>G13*F13*E13</f>
        <v>1200</v>
      </c>
      <c r="J13" s="33" t="s">
        <v>23</v>
      </c>
      <c r="K13" s="34" t="s">
        <v>24</v>
      </c>
      <c r="L13" s="35" t="s">
        <v>25</v>
      </c>
      <c r="M13" s="36" t="s">
        <v>26</v>
      </c>
      <c r="N13" s="36">
        <v>1</v>
      </c>
      <c r="O13" s="37">
        <v>133</v>
      </c>
      <c r="P13" s="37">
        <v>30</v>
      </c>
      <c r="Q13" s="38">
        <f t="shared" ref="Q13:Q15" si="0">P13*O13*N13</f>
        <v>3990</v>
      </c>
    </row>
    <row r="14" spans="1:17">
      <c r="A14" s="33" t="s">
        <v>27</v>
      </c>
      <c r="B14" s="34" t="s">
        <v>28</v>
      </c>
      <c r="C14" s="39" t="s">
        <v>29</v>
      </c>
      <c r="D14" s="36" t="s">
        <v>26</v>
      </c>
      <c r="E14" s="36">
        <v>1</v>
      </c>
      <c r="F14" s="37">
        <v>10</v>
      </c>
      <c r="G14" s="37">
        <v>30</v>
      </c>
      <c r="H14" s="38">
        <f>G14*F14*E14</f>
        <v>300</v>
      </c>
      <c r="J14" s="33" t="s">
        <v>27</v>
      </c>
      <c r="K14" s="34" t="s">
        <v>28</v>
      </c>
      <c r="L14" s="39" t="s">
        <v>29</v>
      </c>
      <c r="M14" s="36" t="s">
        <v>26</v>
      </c>
      <c r="N14" s="36">
        <v>1</v>
      </c>
      <c r="O14" s="37">
        <v>44</v>
      </c>
      <c r="P14" s="37">
        <v>30</v>
      </c>
      <c r="Q14" s="38">
        <f t="shared" si="0"/>
        <v>1320</v>
      </c>
    </row>
    <row r="15" spans="1:17">
      <c r="A15" s="33" t="s">
        <v>30</v>
      </c>
      <c r="B15" s="34" t="s">
        <v>31</v>
      </c>
      <c r="C15" s="35" t="s">
        <v>32</v>
      </c>
      <c r="D15" s="36" t="s">
        <v>33</v>
      </c>
      <c r="E15" s="36">
        <v>1</v>
      </c>
      <c r="F15" s="37">
        <v>10</v>
      </c>
      <c r="G15" s="37">
        <v>50</v>
      </c>
      <c r="H15" s="38">
        <f>G15*F15*E15</f>
        <v>500</v>
      </c>
      <c r="J15" s="33" t="s">
        <v>30</v>
      </c>
      <c r="K15" s="34" t="s">
        <v>31</v>
      </c>
      <c r="L15" s="35" t="s">
        <v>32</v>
      </c>
      <c r="M15" s="36" t="s">
        <v>33</v>
      </c>
      <c r="N15" s="36">
        <v>1</v>
      </c>
      <c r="O15" s="37">
        <v>10</v>
      </c>
      <c r="P15" s="37">
        <v>50</v>
      </c>
      <c r="Q15" s="38">
        <f t="shared" si="0"/>
        <v>500</v>
      </c>
    </row>
    <row r="16" ht="34.5" spans="1:17">
      <c r="A16" s="33" t="s">
        <v>34</v>
      </c>
      <c r="B16" s="34" t="s">
        <v>35</v>
      </c>
      <c r="C16" s="35" t="s">
        <v>36</v>
      </c>
      <c r="D16" s="36" t="s">
        <v>37</v>
      </c>
      <c r="E16" s="36">
        <v>1</v>
      </c>
      <c r="F16" s="37">
        <v>24</v>
      </c>
      <c r="G16" s="37">
        <v>500</v>
      </c>
      <c r="H16" s="38">
        <f>E16*F16*G16</f>
        <v>12000</v>
      </c>
      <c r="J16" s="33" t="s">
        <v>34</v>
      </c>
      <c r="K16" s="34" t="s">
        <v>35</v>
      </c>
      <c r="L16" s="35" t="s">
        <v>36</v>
      </c>
      <c r="M16" s="36" t="s">
        <v>37</v>
      </c>
      <c r="N16" s="36">
        <v>1</v>
      </c>
      <c r="O16" s="37">
        <v>80</v>
      </c>
      <c r="P16" s="37">
        <v>500</v>
      </c>
      <c r="Q16" s="38">
        <f>N16*O16*P16</f>
        <v>40000</v>
      </c>
    </row>
    <row r="17" ht="18" spans="1:17">
      <c r="A17" s="40" t="s">
        <v>38</v>
      </c>
      <c r="B17" s="41"/>
      <c r="C17" s="41"/>
      <c r="D17" s="41"/>
      <c r="E17" s="41"/>
      <c r="F17" s="41"/>
      <c r="G17" s="42"/>
      <c r="H17" s="43">
        <f>SUM(H13:H16)</f>
        <v>14000</v>
      </c>
      <c r="J17" s="40" t="s">
        <v>38</v>
      </c>
      <c r="K17" s="41"/>
      <c r="L17" s="41"/>
      <c r="M17" s="41"/>
      <c r="N17" s="41"/>
      <c r="O17" s="41"/>
      <c r="P17" s="42"/>
      <c r="Q17" s="43">
        <f>SUM(Q13:Q16)</f>
        <v>45810</v>
      </c>
    </row>
    <row r="18" ht="18" spans="1:17">
      <c r="A18" s="28" t="s">
        <v>8</v>
      </c>
      <c r="B18" s="29" t="s">
        <v>39</v>
      </c>
      <c r="C18" s="29"/>
      <c r="D18" s="29"/>
      <c r="E18" s="30"/>
      <c r="F18" s="31"/>
      <c r="G18" s="31"/>
      <c r="H18" s="32"/>
      <c r="J18" s="44">
        <v>2</v>
      </c>
      <c r="K18" s="29" t="s">
        <v>40</v>
      </c>
      <c r="L18" s="45">
        <v>0.06</v>
      </c>
      <c r="M18" s="46"/>
      <c r="N18" s="46"/>
      <c r="O18" s="46"/>
      <c r="P18" s="47"/>
      <c r="Q18" s="32"/>
    </row>
    <row r="19" ht="18" spans="1:17">
      <c r="A19" s="33" t="s">
        <v>41</v>
      </c>
      <c r="B19" s="34" t="s">
        <v>24</v>
      </c>
      <c r="C19" s="35" t="s">
        <v>25</v>
      </c>
      <c r="D19" s="36" t="s">
        <v>26</v>
      </c>
      <c r="E19" s="36">
        <v>1</v>
      </c>
      <c r="F19" s="37">
        <v>40</v>
      </c>
      <c r="G19" s="37">
        <v>30</v>
      </c>
      <c r="H19" s="38">
        <f t="shared" ref="H19:H21" si="1">G19*F19*E19</f>
        <v>1200</v>
      </c>
      <c r="J19" s="48" t="s">
        <v>38</v>
      </c>
      <c r="K19" s="48"/>
      <c r="L19" s="48"/>
      <c r="M19" s="48"/>
      <c r="N19" s="48"/>
      <c r="O19" s="48"/>
      <c r="P19" s="48"/>
      <c r="Q19" s="43">
        <f>Q17*0.06</f>
        <v>2748.6</v>
      </c>
    </row>
    <row r="20" ht="18" spans="1:17">
      <c r="A20" s="33" t="s">
        <v>42</v>
      </c>
      <c r="B20" s="34" t="s">
        <v>28</v>
      </c>
      <c r="C20" s="39" t="s">
        <v>29</v>
      </c>
      <c r="D20" s="36" t="s">
        <v>26</v>
      </c>
      <c r="E20" s="36">
        <v>1</v>
      </c>
      <c r="F20" s="37">
        <v>10</v>
      </c>
      <c r="G20" s="37">
        <v>30</v>
      </c>
      <c r="H20" s="38">
        <f t="shared" si="1"/>
        <v>300</v>
      </c>
      <c r="J20" s="48" t="s">
        <v>43</v>
      </c>
      <c r="K20" s="48"/>
      <c r="L20" s="48"/>
      <c r="M20" s="48"/>
      <c r="N20" s="48"/>
      <c r="O20" s="48"/>
      <c r="P20" s="48"/>
      <c r="Q20" s="38">
        <f>Q17+Q19</f>
        <v>48558.6</v>
      </c>
    </row>
    <row r="21" ht="24.75" spans="1:17">
      <c r="A21" s="33" t="s">
        <v>44</v>
      </c>
      <c r="B21" s="34" t="s">
        <v>31</v>
      </c>
      <c r="C21" s="35" t="s">
        <v>32</v>
      </c>
      <c r="D21" s="36" t="s">
        <v>33</v>
      </c>
      <c r="E21" s="36">
        <v>1</v>
      </c>
      <c r="F21" s="37">
        <v>10</v>
      </c>
      <c r="G21" s="37">
        <v>50</v>
      </c>
      <c r="H21" s="38">
        <f t="shared" si="1"/>
        <v>500</v>
      </c>
      <c r="J21" s="50" t="s">
        <v>45</v>
      </c>
      <c r="K21" s="51"/>
      <c r="L21" s="51"/>
      <c r="M21" s="51"/>
      <c r="N21" s="51"/>
      <c r="O21" s="51"/>
      <c r="P21" s="52"/>
      <c r="Q21" s="53">
        <v>44000</v>
      </c>
    </row>
    <row r="22" ht="34.5" spans="1:8">
      <c r="A22" s="33" t="s">
        <v>46</v>
      </c>
      <c r="B22" s="34" t="s">
        <v>35</v>
      </c>
      <c r="C22" s="35" t="s">
        <v>36</v>
      </c>
      <c r="D22" s="36" t="s">
        <v>37</v>
      </c>
      <c r="E22" s="36">
        <v>1</v>
      </c>
      <c r="F22" s="37">
        <v>24</v>
      </c>
      <c r="G22" s="37">
        <v>500</v>
      </c>
      <c r="H22" s="38">
        <f>E22*F22*G22</f>
        <v>12000</v>
      </c>
    </row>
    <row r="23" ht="18" spans="1:8">
      <c r="A23" s="40" t="s">
        <v>38</v>
      </c>
      <c r="B23" s="41"/>
      <c r="C23" s="41"/>
      <c r="D23" s="41"/>
      <c r="E23" s="41"/>
      <c r="F23" s="41"/>
      <c r="G23" s="42"/>
      <c r="H23" s="43">
        <f>SUM(H19:H22)</f>
        <v>14000</v>
      </c>
    </row>
    <row r="24" ht="18" spans="1:8">
      <c r="A24" s="28" t="s">
        <v>9</v>
      </c>
      <c r="B24" s="29" t="s">
        <v>47</v>
      </c>
      <c r="C24" s="29"/>
      <c r="D24" s="29"/>
      <c r="E24" s="30"/>
      <c r="F24" s="31"/>
      <c r="G24" s="31"/>
      <c r="H24" s="32"/>
    </row>
    <row r="25" spans="1:8">
      <c r="A25" s="33" t="s">
        <v>48</v>
      </c>
      <c r="B25" s="34" t="s">
        <v>24</v>
      </c>
      <c r="C25" s="35" t="s">
        <v>25</v>
      </c>
      <c r="D25" s="36" t="s">
        <v>26</v>
      </c>
      <c r="E25" s="36">
        <v>1</v>
      </c>
      <c r="F25" s="37">
        <v>40</v>
      </c>
      <c r="G25" s="37">
        <v>30</v>
      </c>
      <c r="H25" s="38">
        <f t="shared" ref="H25:H27" si="2">G25*F25*E25</f>
        <v>1200</v>
      </c>
    </row>
    <row r="26" spans="1:8">
      <c r="A26" s="33" t="s">
        <v>49</v>
      </c>
      <c r="B26" s="34" t="s">
        <v>28</v>
      </c>
      <c r="C26" s="39" t="s">
        <v>29</v>
      </c>
      <c r="D26" s="36" t="s">
        <v>26</v>
      </c>
      <c r="E26" s="36">
        <v>1</v>
      </c>
      <c r="F26" s="37">
        <v>10</v>
      </c>
      <c r="G26" s="37">
        <v>30</v>
      </c>
      <c r="H26" s="38">
        <f t="shared" si="2"/>
        <v>300</v>
      </c>
    </row>
    <row r="27" spans="1:8">
      <c r="A27" s="33" t="s">
        <v>50</v>
      </c>
      <c r="B27" s="34" t="s">
        <v>31</v>
      </c>
      <c r="C27" s="35" t="s">
        <v>32</v>
      </c>
      <c r="D27" s="36" t="s">
        <v>33</v>
      </c>
      <c r="E27" s="36">
        <v>1</v>
      </c>
      <c r="F27" s="37">
        <v>10</v>
      </c>
      <c r="G27" s="37">
        <v>50</v>
      </c>
      <c r="H27" s="38">
        <f t="shared" si="2"/>
        <v>500</v>
      </c>
    </row>
    <row r="28" ht="34.5" spans="1:8">
      <c r="A28" s="33" t="s">
        <v>51</v>
      </c>
      <c r="B28" s="34" t="s">
        <v>35</v>
      </c>
      <c r="C28" s="35" t="s">
        <v>36</v>
      </c>
      <c r="D28" s="36" t="s">
        <v>37</v>
      </c>
      <c r="E28" s="36">
        <v>1</v>
      </c>
      <c r="F28" s="37">
        <v>24</v>
      </c>
      <c r="G28" s="37">
        <v>500</v>
      </c>
      <c r="H28" s="38">
        <f>E28*F28*G28</f>
        <v>12000</v>
      </c>
    </row>
    <row r="29" ht="18" spans="1:8">
      <c r="A29" s="40" t="s">
        <v>38</v>
      </c>
      <c r="B29" s="41"/>
      <c r="C29" s="41"/>
      <c r="D29" s="41"/>
      <c r="E29" s="41"/>
      <c r="F29" s="41"/>
      <c r="G29" s="42"/>
      <c r="H29" s="43">
        <f>SUM(H25:H28)</f>
        <v>14000</v>
      </c>
    </row>
    <row r="30" ht="18" spans="1:8">
      <c r="A30" s="44">
        <v>4</v>
      </c>
      <c r="B30" s="29" t="s">
        <v>40</v>
      </c>
      <c r="C30" s="45">
        <v>0.06</v>
      </c>
      <c r="D30" s="46"/>
      <c r="E30" s="46"/>
      <c r="F30" s="46"/>
      <c r="G30" s="47"/>
      <c r="H30" s="32"/>
    </row>
    <row r="31" ht="18" spans="1:8">
      <c r="A31" s="48" t="s">
        <v>38</v>
      </c>
      <c r="B31" s="48"/>
      <c r="C31" s="48"/>
      <c r="D31" s="48"/>
      <c r="E31" s="48"/>
      <c r="F31" s="48"/>
      <c r="G31" s="48"/>
      <c r="H31" s="43">
        <f>(H17+H23+H29)*0.06</f>
        <v>2520</v>
      </c>
    </row>
    <row r="32" spans="1:8">
      <c r="A32" s="49"/>
      <c r="B32" s="49"/>
      <c r="C32" s="49"/>
      <c r="D32" s="49"/>
      <c r="E32" s="49"/>
      <c r="F32" s="49"/>
      <c r="G32" s="49"/>
      <c r="H32" s="49"/>
    </row>
    <row r="33" ht="24.75" spans="1:8">
      <c r="A33" s="50" t="s">
        <v>52</v>
      </c>
      <c r="B33" s="51"/>
      <c r="C33" s="51"/>
      <c r="D33" s="51"/>
      <c r="E33" s="51"/>
      <c r="F33" s="51"/>
      <c r="G33" s="52"/>
      <c r="H33" s="53">
        <v>40000</v>
      </c>
    </row>
    <row r="34" spans="8:8">
      <c r="H34" s="1"/>
    </row>
  </sheetData>
  <mergeCells count="16">
    <mergeCell ref="A2:C2"/>
    <mergeCell ref="J2:L2"/>
    <mergeCell ref="A17:G17"/>
    <mergeCell ref="J17:P17"/>
    <mergeCell ref="L18:P18"/>
    <mergeCell ref="J19:P19"/>
    <mergeCell ref="J20:P20"/>
    <mergeCell ref="J21:P21"/>
    <mergeCell ref="A23:G23"/>
    <mergeCell ref="A29:G29"/>
    <mergeCell ref="C30:G30"/>
    <mergeCell ref="A31:G31"/>
    <mergeCell ref="A32:H32"/>
    <mergeCell ref="A33:G33"/>
    <mergeCell ref="E3:H9"/>
    <mergeCell ref="N3:Q9"/>
  </mergeCells>
  <pageMargins left="0.7" right="0.7" top="0.75" bottom="0.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报价单&amp;结算单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Xxuanゞ</cp:lastModifiedBy>
  <dcterms:created xsi:type="dcterms:W3CDTF">2014-02-12T08:04:00Z</dcterms:created>
  <cp:lastPrinted>2021-10-25T02:19:00Z</cp:lastPrinted>
  <dcterms:modified xsi:type="dcterms:W3CDTF">2024-05-30T08:14:57Z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2AE9A0F517034B5997FCAEF34D805717_13</vt:lpwstr>
  </property>
  <property fmtid="{D5CDD505-2E9C-101B-9397-08002B2CF9AE}" pid="10" name="KSOProductBuildVer">
    <vt:lpwstr>2052-12.1.0.15712</vt:lpwstr>
  </property>
</Properties>
</file>