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831" windowHeight="9060" firstSheet="1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<sst xmlns="http://schemas.openxmlformats.org/spreadsheetml/2006/main" count="151" uniqueCount="48">
  <si>
    <t>Quotation</t>
  </si>
  <si>
    <t>Client:</t>
  </si>
  <si>
    <t>AstraZeneca</t>
  </si>
  <si>
    <t xml:space="preserve">Project Name: </t>
  </si>
  <si>
    <t>Fasenra品牌相关幻灯与材料制作</t>
  </si>
  <si>
    <t>Supplier Contact Information:</t>
  </si>
  <si>
    <t>lily.chen@ubs-cn.com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</si>
  <si>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</si>
  <si>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</si>
  <si>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</si>
  <si>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</si>
  <si>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</si>
  <si>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</si>
  <si>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</si>
  <si>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</si>
  <si>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</si>
  <si>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</si>
  <si>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</si>
  <si>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</si>
  <si>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</si>
  <si>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</si>
  <si>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</si>
  <si>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</si>
  <si>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</si>
  <si>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1.品牌核心幻灯
对于Fasenra的机制及哮喘治疗目标的探讨幻灯片,30p*3套</t>
  </si>
  <si>
    <t>全国会幻灯(new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</si>
  <si>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</si>
  <si>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</si>
  <si>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PPT美化(普通美化)(new work)</t>
  </si>
  <si>
    <t>使用PPT重绘图表、字体设定、动作设定等</t>
  </si>
  <si>
    <t>Sub-Total</t>
  </si>
  <si>
    <t>2.重度哮喘治疗进入新的篇章材料;
重度哮喘的治疗领域新的进展或突破幻灯片，30p*1套</t>
  </si>
  <si>
    <t>3.EOS在诊断-分型-预后中的临床作用材料
嗜酸性粒细胞在诊断至预后中在临床的作用幻灯片*30p*1套</t>
  </si>
  <si>
    <t>4. 重度哮喘未控制及EOS相关；
重度哮喘未控制的定义及重度哮喘分型的重要性幻灯片，30p*3套</t>
  </si>
  <si>
    <t>5.会议幻灯；
5月份会议幻灯准备，主题根据会议主题制定。30p*2套</t>
  </si>
  <si>
    <t>6.重度哮喘患者疾病故事;
根据3位患者肖像撰写其疾病教育故事幻灯片，30p*3套</t>
  </si>
  <si>
    <t>销售培训幻灯(new work)</t>
  </si>
  <si>
    <t>7. 疑义处理;
Fasenra相关问题潜在问答撰写幻灯片，50p*1套</t>
  </si>
  <si>
    <t>8. .Role Play；
销售培训教育3个场景角色扮演带入幻灯，15p*3套</t>
  </si>
  <si>
    <t>9. Fasenra销售拜访策略；
Fasenra销售拜访路径及相关策略幻灯，30p*1套</t>
  </si>
  <si>
    <t>Fasenra品牌相关一图读懂;
对Fasenra相关主题创意物料进行设计与制作，一图读懂长图文10屏*14篇。</t>
  </si>
  <si>
    <t>手绘长图文（简单）</t>
  </si>
  <si>
    <t>含单个手绘人物形象设计，完稿（不含租图费）</t>
  </si>
  <si>
    <t>屏</t>
  </si>
  <si>
    <t>项目管理/人员管理 
Service Fee/Staffing Fee</t>
  </si>
  <si>
    <t>项目管理费用 %</t>
  </si>
  <si>
    <t>含项目协调，(仅适用于牵涉到包含多个交付物，需要安排多个交付时间点，或多部门协调沟通的项目)；另必要的医学团队支持等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</si>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</sst>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0.00_);[Red]\(0.00\)"/>
    <numFmt numFmtId="181" formatCode="\¥#,##0.00;[Red]\¥#,##0.00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1"/>
      <name val="微软雅黑"/>
      <charset val="134"/>
    </font>
    <font>
      <sz val="9"/>
      <color theme="1"/>
      <name val="微软雅黑"/>
      <charset val="134"/>
    </font>
    <font>
      <b/>
      <sz val="12"/>
      <name val="宋体"/>
      <charset val="134"/>
    </font>
    <font>
      <sz val="9"/>
      <name val="微软雅黑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10" borderId="20" applyNumberFormat="0" applyAlignment="0" applyProtection="0">
      <alignment vertical="center"/>
    </xf>
    <xf numFmtId="0" fontId="24" fillId="11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95">
    <xf numFmtId="0" fontId="0" fillId="0" borderId="0" xfId="0">
      <alignment vertical="center"/>
    </xf>
    <xf numFmtId="0" fontId="0" fillId="0" borderId="0" xfId="51"/>
    <xf numFmtId="0" fontId="0" fillId="0" borderId="0" xfId="0" applyAlignment="1">
      <alignment vertical="center" wrapText="1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6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6" fontId="3" fillId="0" borderId="0" xfId="49" applyNumberFormat="1" applyFont="1" applyAlignment="1">
      <alignment horizontal="center"/>
    </xf>
    <xf numFmtId="176" fontId="4" fillId="0" borderId="0" xfId="49" applyNumberFormat="1" applyFont="1" applyAlignment="1">
      <alignment horizontal="left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2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2" xfId="53" applyFont="1" applyBorder="1" applyAlignment="1">
      <alignment horizontal="center" vertical="center" wrapText="1"/>
    </xf>
    <xf numFmtId="0" fontId="2" fillId="0" borderId="2" xfId="53" applyFont="1" applyBorder="1" applyAlignment="1">
      <alignment horizontal="center" vertical="center"/>
    </xf>
    <xf numFmtId="0" fontId="2" fillId="0" borderId="3" xfId="53" applyFont="1" applyBorder="1" applyAlignment="1">
      <alignment horizontal="center" vertical="center"/>
    </xf>
    <xf numFmtId="0" fontId="2" fillId="2" borderId="4" xfId="53" applyFont="1" applyFill="1" applyBorder="1" applyAlignment="1">
      <alignment horizontal="left" vertical="center" wrapText="1"/>
    </xf>
    <xf numFmtId="0" fontId="2" fillId="2" borderId="5" xfId="53" applyFont="1" applyFill="1" applyBorder="1" applyAlignment="1">
      <alignment horizontal="left" vertical="center"/>
    </xf>
    <xf numFmtId="0" fontId="2" fillId="2" borderId="6" xfId="53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7" fontId="3" fillId="0" borderId="5" xfId="52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37" fontId="6" fillId="0" borderId="6" xfId="1" applyNumberFormat="1" applyFont="1" applyFill="1" applyBorder="1" applyAlignment="1">
      <alignment horizontal="center" vertical="center"/>
    </xf>
    <xf numFmtId="176" fontId="2" fillId="4" borderId="8" xfId="53" applyNumberFormat="1" applyFont="1" applyFill="1" applyBorder="1" applyAlignment="1">
      <alignment horizontal="right" vertical="center"/>
    </xf>
    <xf numFmtId="176" fontId="2" fillId="4" borderId="9" xfId="53" applyNumberFormat="1" applyFont="1" applyFill="1" applyBorder="1" applyAlignment="1">
      <alignment horizontal="right" vertical="center"/>
    </xf>
    <xf numFmtId="178" fontId="2" fillId="4" borderId="10" xfId="53" applyNumberFormat="1" applyFont="1" applyFill="1" applyBorder="1" applyAlignment="1">
      <alignment horizontal="right" vertical="center"/>
    </xf>
    <xf numFmtId="176" fontId="2" fillId="0" borderId="0" xfId="49" applyNumberFormat="1" applyFont="1" applyAlignment="1"/>
    <xf numFmtId="176" fontId="2" fillId="0" borderId="0" xfId="49" applyNumberFormat="1" applyFont="1" applyAlignment="1">
      <alignment wrapText="1"/>
    </xf>
    <xf numFmtId="0" fontId="2" fillId="0" borderId="0" xfId="49" applyFont="1" applyAlignment="1">
      <alignment horizontal="left" vertical="center"/>
    </xf>
    <xf numFmtId="176" fontId="7" fillId="0" borderId="0" xfId="49" applyNumberFormat="1" applyFont="1" applyAlignment="1">
      <alignment horizontal="left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left" vertical="center"/>
    </xf>
    <xf numFmtId="176" fontId="7" fillId="0" borderId="0" xfId="49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8" fillId="0" borderId="7" xfId="53" applyFont="1" applyBorder="1" applyAlignment="1">
      <alignment horizontal="center" vertical="center"/>
    </xf>
    <xf numFmtId="0" fontId="8" fillId="0" borderId="7" xfId="53" applyFont="1" applyBorder="1" applyAlignment="1">
      <alignment horizontal="center" vertical="center" wrapText="1"/>
    </xf>
    <xf numFmtId="179" fontId="8" fillId="0" borderId="7" xfId="53" applyNumberFormat="1" applyFont="1" applyBorder="1" applyAlignment="1">
      <alignment horizontal="center" vertical="center"/>
    </xf>
    <xf numFmtId="0" fontId="2" fillId="2" borderId="5" xfId="53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180" fontId="3" fillId="0" borderId="5" xfId="52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77" fontId="3" fillId="0" borderId="7" xfId="52" applyNumberFormat="1" applyFont="1" applyBorder="1" applyAlignment="1">
      <alignment horizontal="center" vertical="center"/>
    </xf>
    <xf numFmtId="0" fontId="2" fillId="0" borderId="7" xfId="49" applyFont="1" applyBorder="1" applyAlignment="1">
      <alignment horizontal="right" vertical="center" wrapText="1"/>
    </xf>
    <xf numFmtId="176" fontId="2" fillId="4" borderId="11" xfId="53" applyNumberFormat="1" applyFont="1" applyFill="1" applyBorder="1" applyAlignment="1">
      <alignment horizontal="right" vertical="center"/>
    </xf>
    <xf numFmtId="176" fontId="2" fillId="4" borderId="0" xfId="53" applyNumberFormat="1" applyFont="1" applyFill="1" applyAlignment="1">
      <alignment horizontal="right" vertical="center"/>
    </xf>
    <xf numFmtId="37" fontId="9" fillId="0" borderId="5" xfId="1" applyNumberFormat="1" applyFont="1" applyFill="1" applyBorder="1" applyAlignment="1">
      <alignment horizontal="center" vertical="center"/>
    </xf>
    <xf numFmtId="181" fontId="2" fillId="0" borderId="5" xfId="1" applyNumberFormat="1" applyFont="1" applyFill="1" applyBorder="1" applyAlignment="1">
      <alignment horizontal="center" vertical="center"/>
    </xf>
    <xf numFmtId="178" fontId="2" fillId="4" borderId="5" xfId="53" applyNumberFormat="1" applyFont="1" applyFill="1" applyBorder="1" applyAlignment="1">
      <alignment horizontal="center" vertical="center"/>
    </xf>
    <xf numFmtId="176" fontId="2" fillId="0" borderId="0" xfId="53" applyNumberFormat="1" applyFont="1" applyFill="1" applyAlignment="1">
      <alignment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8" fillId="0" borderId="0" xfId="49" applyFont="1">
      <alignment vertical="center"/>
    </xf>
    <xf numFmtId="179" fontId="8" fillId="0" borderId="0" xfId="49" applyNumberFormat="1" applyFont="1" applyAlignment="1">
      <alignment horizontal="center" vertical="center"/>
    </xf>
    <xf numFmtId="0" fontId="8" fillId="0" borderId="0" xfId="49" applyFont="1" applyAlignment="1">
      <alignment horizontal="center" vertical="center"/>
    </xf>
    <xf numFmtId="0" fontId="4" fillId="0" borderId="0" xfId="53" applyFont="1" applyAlignment="1">
      <alignment vertical="center" wrapText="1"/>
    </xf>
    <xf numFmtId="179" fontId="4" fillId="0" borderId="0" xfId="49" applyNumberFormat="1" applyFont="1" applyAlignment="1">
      <alignment horizontal="center"/>
    </xf>
    <xf numFmtId="176" fontId="4" fillId="0" borderId="0" xfId="49" applyNumberFormat="1" applyFont="1" applyAlignment="1">
      <alignment horizontal="center"/>
    </xf>
    <xf numFmtId="0" fontId="4" fillId="0" borderId="0" xfId="53" applyFont="1" applyAlignment="1">
      <alignment wrapText="1"/>
    </xf>
    <xf numFmtId="0" fontId="8" fillId="0" borderId="0" xfId="53" applyFont="1" applyAlignment="1">
      <alignment vertical="center"/>
    </xf>
    <xf numFmtId="179" fontId="8" fillId="0" borderId="0" xfId="53" applyNumberFormat="1" applyFont="1" applyAlignment="1">
      <alignment horizontal="center" vertical="center"/>
    </xf>
    <xf numFmtId="0" fontId="8" fillId="0" borderId="0" xfId="53" applyFont="1" applyAlignment="1">
      <alignment horizontal="center" vertical="center"/>
    </xf>
    <xf numFmtId="0" fontId="8" fillId="0" borderId="0" xfId="53" applyFont="1" applyAlignment="1">
      <alignment horizontal="left" vertical="center"/>
    </xf>
    <xf numFmtId="0" fontId="8" fillId="0" borderId="0" xfId="53" applyFont="1" applyAlignment="1">
      <alignment horizontal="right" vertical="center"/>
    </xf>
    <xf numFmtId="0" fontId="8" fillId="2" borderId="5" xfId="53" applyFont="1" applyFill="1" applyBorder="1" applyAlignment="1">
      <alignment horizontal="left" vertical="center" wrapText="1"/>
    </xf>
    <xf numFmtId="0" fontId="8" fillId="2" borderId="5" xfId="53" applyFont="1" applyFill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40" fontId="9" fillId="0" borderId="5" xfId="52" applyNumberFormat="1" applyFont="1" applyBorder="1" applyAlignment="1">
      <alignment horizontal="center" vertical="center"/>
    </xf>
    <xf numFmtId="0" fontId="11" fillId="0" borderId="5" xfId="53" applyFont="1" applyBorder="1" applyAlignment="1">
      <alignment horizontal="center" vertical="center"/>
    </xf>
    <xf numFmtId="0" fontId="11" fillId="0" borderId="5" xfId="52" applyFont="1" applyBorder="1" applyAlignment="1">
      <alignment horizontal="center" vertical="center"/>
    </xf>
    <xf numFmtId="0" fontId="3" fillId="0" borderId="5" xfId="49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5" xfId="49" applyFont="1" applyBorder="1" applyAlignment="1">
      <alignment horizontal="right" vertical="center" wrapText="1"/>
    </xf>
    <xf numFmtId="176" fontId="2" fillId="4" borderId="5" xfId="53" applyNumberFormat="1" applyFont="1" applyFill="1" applyBorder="1" applyAlignment="1">
      <alignment horizontal="right" vertical="center"/>
    </xf>
    <xf numFmtId="0" fontId="2" fillId="2" borderId="13" xfId="53" applyFont="1" applyFill="1" applyBorder="1" applyAlignment="1">
      <alignment horizontal="left" vertical="center"/>
    </xf>
    <xf numFmtId="0" fontId="2" fillId="2" borderId="14" xfId="53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 vertical="center" wrapText="1"/>
    </xf>
    <xf numFmtId="178" fontId="2" fillId="0" borderId="6" xfId="1" applyNumberFormat="1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right" vertical="center" wrapText="1"/>
    </xf>
    <xf numFmtId="178" fontId="2" fillId="6" borderId="16" xfId="1" applyNumberFormat="1" applyFont="1" applyFill="1" applyBorder="1" applyAlignment="1">
      <alignment horizontal="right" vertical="center"/>
    </xf>
    <xf numFmtId="176" fontId="2" fillId="4" borderId="15" xfId="53" applyNumberFormat="1" applyFont="1" applyFill="1" applyBorder="1" applyAlignment="1">
      <alignment horizontal="right" vertical="center"/>
    </xf>
    <xf numFmtId="178" fontId="2" fillId="4" borderId="16" xfId="53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10" fontId="3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3" fillId="7" borderId="0" xfId="3" applyNumberFormat="1" applyFont="1" applyFill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zoomScale="76" zoomScaleNormal="76" workbookViewId="0">
      <selection activeCell="C29" sqref="C29"/>
    </sheetView>
  </sheetViews>
  <sheetFormatPr defaultColWidth="8.83333333333333" defaultRowHeight="15.6" outlineLevelCol="2"/>
  <cols>
    <col min="1" max="1" width="5.08333333333333" customWidth="1"/>
    <col min="2" max="2" width="39.5833333333333" customWidth="1"/>
    <col min="3" max="3" width="42.4166666666667" customWidth="1"/>
    <col min="4" max="4" width="19.3333333333333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5" t="s">
        <v>2</v>
      </c>
    </row>
    <row r="3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spans="2:3">
      <c r="B8" s="81" t="s">
        <v>10</v>
      </c>
      <c r="C8" s="82"/>
    </row>
    <row r="9" s="1" customFormat="1" spans="2:3">
      <c r="B9" s="83" t="s">
        <v>11</v>
      </c>
      <c r="C9" s="84">
        <f>Medical!I44</f>
        <v>310355</v>
      </c>
    </row>
    <row r="10" s="1" customFormat="1" spans="2:3">
      <c r="B10" s="81" t="s">
        <v>12</v>
      </c>
      <c r="C10" s="82"/>
    </row>
    <row r="11" s="1" customFormat="1" spans="2:3">
      <c r="B11" s="83" t="s">
        <v>11</v>
      </c>
      <c r="C11" s="84">
        <f>Creative!I11</f>
        <v>210000</v>
      </c>
    </row>
    <row r="12" s="1" customFormat="1" spans="2:3">
      <c r="B12" s="81" t="s">
        <v>13</v>
      </c>
      <c r="C12" s="82"/>
    </row>
    <row r="13" s="1" customFormat="1" spans="2:3">
      <c r="B13" s="83" t="s">
        <v>11</v>
      </c>
      <c r="C13" s="84">
        <f>'Staffing Fee'!H10</f>
        <v>72849.7</v>
      </c>
    </row>
    <row r="14" ht="6" customHeight="1" spans="2:3">
      <c r="B14" s="85"/>
      <c r="C14" s="86"/>
    </row>
    <row r="15" spans="2:3">
      <c r="B15" s="87" t="s">
        <v>11</v>
      </c>
      <c r="C15" s="88">
        <f>C13+C11+C9</f>
        <v>593204.7</v>
      </c>
    </row>
    <row r="16" spans="2:3">
      <c r="B16" s="87" t="s">
        <v>14</v>
      </c>
      <c r="C16" s="88">
        <f>C15*0.06</f>
        <v>35592.282</v>
      </c>
    </row>
    <row r="17" spans="2:3">
      <c r="B17" s="89" t="s">
        <v>15</v>
      </c>
      <c r="C17" s="90">
        <f>C15+C16</f>
        <v>628796.982</v>
      </c>
    </row>
    <row r="18" s="56" customFormat="1" spans="2:3">
      <c r="B18" s="91"/>
      <c r="C18" s="92"/>
    </row>
    <row r="19" spans="2:3">
      <c r="B19" s="93" t="s">
        <v>16</v>
      </c>
      <c r="C19" s="94">
        <f>C13/C15</f>
        <v>0.12280701754386</v>
      </c>
    </row>
    <row r="20" spans="2:2">
      <c r="B20" s="33"/>
    </row>
    <row r="21" spans="2:2">
      <c r="B21" s="33"/>
    </row>
    <row r="22" spans="2:2">
      <c r="B22" s="33"/>
    </row>
    <row r="23" spans="2:2">
      <c r="B23" s="33"/>
    </row>
    <row r="24" spans="2:2">
      <c r="B24" s="33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lily.chen@ubs-cn.com" tooltip="mailto:lily.c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47" zoomScaleNormal="47" topLeftCell="A9" workbookViewId="0">
      <selection activeCell="J41" sqref="J41"/>
    </sheetView>
  </sheetViews>
  <sheetFormatPr defaultColWidth="8.66666666666667" defaultRowHeight="15.6"/>
  <cols>
    <col min="2" max="2" width="30.25" customWidth="1"/>
    <col min="3" max="3" width="46.5833333333333" customWidth="1"/>
    <col min="4" max="4" width="16.9583333333333" customWidth="1"/>
    <col min="5" max="5" width="10.6666666666667" style="37" customWidth="1"/>
    <col min="6" max="6" width="5.5" style="37" customWidth="1"/>
    <col min="7" max="7" width="9.66666666666667" style="37" customWidth="1"/>
    <col min="8" max="8" width="12.1666666666667" style="37" customWidth="1"/>
    <col min="9" max="9" width="12.3"/>
  </cols>
  <sheetData>
    <row r="1" ht="52" customHeight="1" spans="2:8">
      <c r="B1" s="3" t="s">
        <v>0</v>
      </c>
      <c r="C1" s="3"/>
      <c r="D1" s="58"/>
      <c r="E1" s="59"/>
      <c r="F1" s="60"/>
      <c r="G1" s="60"/>
      <c r="H1" s="60"/>
    </row>
    <row r="2" ht="16.2" spans="2:8">
      <c r="B2" s="58" t="s">
        <v>1</v>
      </c>
      <c r="C2" s="8" t="s">
        <v>2</v>
      </c>
      <c r="D2" s="61"/>
      <c r="E2" s="62"/>
      <c r="F2" s="63"/>
      <c r="G2" s="63"/>
      <c r="H2" s="63"/>
    </row>
    <row r="3" ht="16.2" spans="2:8">
      <c r="B3" s="58" t="s">
        <v>3</v>
      </c>
      <c r="C3" s="8" t="s">
        <v>4</v>
      </c>
      <c r="D3" s="64"/>
      <c r="E3" s="62"/>
      <c r="F3" s="63"/>
      <c r="G3" s="63"/>
      <c r="H3" s="63"/>
    </row>
    <row r="4" ht="16.2" spans="2:8">
      <c r="B4" s="65" t="s">
        <v>5</v>
      </c>
      <c r="C4" s="11" t="s">
        <v>6</v>
      </c>
      <c r="D4" s="65"/>
      <c r="E4" s="66"/>
      <c r="F4" s="67"/>
      <c r="G4" s="67"/>
      <c r="H4" s="67"/>
    </row>
    <row r="5" ht="16.2" spans="2:8">
      <c r="B5" s="65" t="s">
        <v>7</v>
      </c>
      <c r="C5" s="68"/>
      <c r="D5" s="65"/>
      <c r="E5" s="66"/>
      <c r="F5" s="67"/>
      <c r="G5" s="67"/>
      <c r="H5" s="67"/>
    </row>
    <row r="6" ht="16.2" spans="2:8">
      <c r="B6" s="69"/>
      <c r="C6" s="69"/>
      <c r="D6" s="69"/>
      <c r="E6" s="66"/>
      <c r="F6" s="67"/>
      <c r="G6" s="67"/>
      <c r="H6" s="67"/>
    </row>
    <row r="7" ht="32.4" spans="2:9">
      <c r="B7" s="40" t="s">
        <v>8</v>
      </c>
      <c r="C7" s="41" t="s">
        <v>17</v>
      </c>
      <c r="D7" s="41" t="s">
        <v>18</v>
      </c>
      <c r="E7" s="42" t="s">
        <v>19</v>
      </c>
      <c r="F7" s="40" t="s">
        <v>20</v>
      </c>
      <c r="G7" s="40" t="s">
        <v>21</v>
      </c>
      <c r="H7" s="40" t="s">
        <v>22</v>
      </c>
      <c r="I7" s="40" t="s">
        <v>23</v>
      </c>
    </row>
    <row r="8" ht="48" customHeight="1" spans="2:9">
      <c r="B8" s="70" t="s">
        <v>24</v>
      </c>
      <c r="C8" s="71"/>
      <c r="D8" s="71"/>
      <c r="E8" s="71"/>
      <c r="F8" s="71"/>
      <c r="G8" s="71"/>
      <c r="H8" s="71"/>
      <c r="I8" s="71"/>
    </row>
    <row r="9" ht="45" spans="2:9">
      <c r="B9" s="72" t="s">
        <v>25</v>
      </c>
      <c r="C9" s="72" t="s">
        <v>26</v>
      </c>
      <c r="D9" s="73">
        <v>2024</v>
      </c>
      <c r="E9" s="74">
        <v>657</v>
      </c>
      <c r="F9" s="75" t="s">
        <v>27</v>
      </c>
      <c r="G9" s="76">
        <v>30</v>
      </c>
      <c r="H9" s="76">
        <v>3</v>
      </c>
      <c r="I9" s="52">
        <f t="shared" ref="I9:I14" si="0">E9*G9*H9</f>
        <v>59130</v>
      </c>
    </row>
    <row r="10" spans="2:9">
      <c r="B10" s="77" t="s">
        <v>28</v>
      </c>
      <c r="C10" s="77" t="s">
        <v>29</v>
      </c>
      <c r="D10" s="78"/>
      <c r="E10" s="74">
        <v>50</v>
      </c>
      <c r="F10" s="75" t="s">
        <v>27</v>
      </c>
      <c r="G10" s="76">
        <v>30</v>
      </c>
      <c r="H10" s="76">
        <v>3</v>
      </c>
      <c r="I10" s="52">
        <f t="shared" si="0"/>
        <v>4500</v>
      </c>
    </row>
    <row r="11" spans="2:9">
      <c r="B11" s="79" t="s">
        <v>30</v>
      </c>
      <c r="C11" s="79"/>
      <c r="D11" s="79"/>
      <c r="E11" s="79"/>
      <c r="F11" s="79"/>
      <c r="G11" s="79"/>
      <c r="H11" s="79"/>
      <c r="I11" s="53">
        <f>SUM(I9:I10)</f>
        <v>63630</v>
      </c>
    </row>
    <row r="12" s="57" customFormat="1" ht="40" customHeight="1" spans="2:9">
      <c r="B12" s="70" t="s">
        <v>31</v>
      </c>
      <c r="C12" s="71"/>
      <c r="D12" s="71"/>
      <c r="E12" s="71"/>
      <c r="F12" s="71"/>
      <c r="G12" s="71"/>
      <c r="H12" s="71"/>
      <c r="I12" s="71"/>
    </row>
    <row r="13" ht="45" spans="2:9">
      <c r="B13" s="72" t="s">
        <v>25</v>
      </c>
      <c r="C13" s="72" t="s">
        <v>26</v>
      </c>
      <c r="D13" s="73">
        <v>2024</v>
      </c>
      <c r="E13" s="74">
        <v>657</v>
      </c>
      <c r="F13" s="75" t="s">
        <v>27</v>
      </c>
      <c r="G13" s="76">
        <v>30</v>
      </c>
      <c r="H13" s="76">
        <v>1</v>
      </c>
      <c r="I13" s="52">
        <f t="shared" si="0"/>
        <v>19710</v>
      </c>
    </row>
    <row r="14" spans="2:9">
      <c r="B14" s="77" t="s">
        <v>28</v>
      </c>
      <c r="C14" s="77" t="s">
        <v>29</v>
      </c>
      <c r="D14" s="78"/>
      <c r="E14" s="74">
        <v>50</v>
      </c>
      <c r="F14" s="75" t="s">
        <v>27</v>
      </c>
      <c r="G14" s="76">
        <v>30</v>
      </c>
      <c r="H14" s="76">
        <v>1</v>
      </c>
      <c r="I14" s="52">
        <f t="shared" si="0"/>
        <v>1500</v>
      </c>
    </row>
    <row r="15" spans="2:9">
      <c r="B15" s="79" t="s">
        <v>30</v>
      </c>
      <c r="C15" s="79"/>
      <c r="D15" s="79"/>
      <c r="E15" s="79"/>
      <c r="F15" s="79"/>
      <c r="G15" s="79"/>
      <c r="H15" s="79"/>
      <c r="I15" s="53">
        <f>SUM(I13:I14)</f>
        <v>21210</v>
      </c>
    </row>
    <row r="16" ht="41" customHeight="1" spans="2:9">
      <c r="B16" s="70" t="s">
        <v>32</v>
      </c>
      <c r="C16" s="71"/>
      <c r="D16" s="71"/>
      <c r="E16" s="71"/>
      <c r="F16" s="71"/>
      <c r="G16" s="71"/>
      <c r="H16" s="71"/>
      <c r="I16" s="71"/>
    </row>
    <row r="17" ht="45" spans="2:9">
      <c r="B17" s="72" t="s">
        <v>25</v>
      </c>
      <c r="C17" s="72" t="s">
        <v>26</v>
      </c>
      <c r="D17" s="73">
        <v>2024</v>
      </c>
      <c r="E17" s="74">
        <v>657</v>
      </c>
      <c r="F17" s="75" t="s">
        <v>27</v>
      </c>
      <c r="G17" s="76">
        <v>30</v>
      </c>
      <c r="H17" s="76">
        <v>1</v>
      </c>
      <c r="I17" s="52">
        <f t="shared" ref="I17:I22" si="1">E17*G17*H17</f>
        <v>19710</v>
      </c>
    </row>
    <row r="18" spans="2:9">
      <c r="B18" s="77" t="s">
        <v>28</v>
      </c>
      <c r="C18" s="77" t="s">
        <v>29</v>
      </c>
      <c r="D18" s="78"/>
      <c r="E18" s="74">
        <v>50</v>
      </c>
      <c r="F18" s="75" t="s">
        <v>27</v>
      </c>
      <c r="G18" s="76">
        <v>30</v>
      </c>
      <c r="H18" s="76">
        <v>1</v>
      </c>
      <c r="I18" s="52">
        <f t="shared" si="1"/>
        <v>1500</v>
      </c>
    </row>
    <row r="19" spans="2:9">
      <c r="B19" s="79" t="s">
        <v>30</v>
      </c>
      <c r="C19" s="79"/>
      <c r="D19" s="79"/>
      <c r="E19" s="79"/>
      <c r="F19" s="79"/>
      <c r="G19" s="79"/>
      <c r="H19" s="79"/>
      <c r="I19" s="53">
        <f>SUM(I17:I18)</f>
        <v>21210</v>
      </c>
    </row>
    <row r="20" ht="50" customHeight="1" spans="2:9">
      <c r="B20" s="70" t="s">
        <v>33</v>
      </c>
      <c r="C20" s="71"/>
      <c r="D20" s="71"/>
      <c r="E20" s="71"/>
      <c r="F20" s="71"/>
      <c r="G20" s="71"/>
      <c r="H20" s="71"/>
      <c r="I20" s="71"/>
    </row>
    <row r="21" ht="45" spans="2:9">
      <c r="B21" s="72" t="s">
        <v>25</v>
      </c>
      <c r="C21" s="72" t="s">
        <v>26</v>
      </c>
      <c r="D21" s="73">
        <v>2024</v>
      </c>
      <c r="E21" s="74">
        <v>657</v>
      </c>
      <c r="F21" s="75" t="s">
        <v>27</v>
      </c>
      <c r="G21" s="76">
        <v>30</v>
      </c>
      <c r="H21" s="76">
        <v>3</v>
      </c>
      <c r="I21" s="52">
        <f t="shared" si="1"/>
        <v>59130</v>
      </c>
    </row>
    <row r="22" spans="2:9">
      <c r="B22" s="77" t="s">
        <v>28</v>
      </c>
      <c r="C22" s="77" t="s">
        <v>29</v>
      </c>
      <c r="D22" s="78"/>
      <c r="E22" s="74">
        <v>50</v>
      </c>
      <c r="F22" s="75" t="s">
        <v>27</v>
      </c>
      <c r="G22" s="76">
        <v>30</v>
      </c>
      <c r="H22" s="76">
        <v>3</v>
      </c>
      <c r="I22" s="52">
        <f t="shared" si="1"/>
        <v>4500</v>
      </c>
    </row>
    <row r="23" spans="2:9">
      <c r="B23" s="79" t="s">
        <v>30</v>
      </c>
      <c r="C23" s="79"/>
      <c r="D23" s="79"/>
      <c r="E23" s="79"/>
      <c r="F23" s="79"/>
      <c r="G23" s="79"/>
      <c r="H23" s="79"/>
      <c r="I23" s="53">
        <f>SUM(I21:I22)</f>
        <v>63630</v>
      </c>
    </row>
    <row r="24" ht="53" customHeight="1" spans="2:9">
      <c r="B24" s="70" t="s">
        <v>34</v>
      </c>
      <c r="C24" s="71"/>
      <c r="D24" s="71"/>
      <c r="E24" s="71"/>
      <c r="F24" s="71"/>
      <c r="G24" s="71"/>
      <c r="H24" s="71"/>
      <c r="I24" s="71"/>
    </row>
    <row r="25" ht="45" spans="2:9">
      <c r="B25" s="72" t="s">
        <v>25</v>
      </c>
      <c r="C25" s="72" t="s">
        <v>26</v>
      </c>
      <c r="D25" s="73">
        <v>2024</v>
      </c>
      <c r="E25" s="74">
        <v>657</v>
      </c>
      <c r="F25" s="75" t="s">
        <v>27</v>
      </c>
      <c r="G25" s="76">
        <v>30</v>
      </c>
      <c r="H25" s="76">
        <v>2</v>
      </c>
      <c r="I25" s="52">
        <f t="shared" ref="I25:I30" si="2">E25*G25*H25</f>
        <v>39420</v>
      </c>
    </row>
    <row r="26" spans="2:9">
      <c r="B26" s="77" t="s">
        <v>28</v>
      </c>
      <c r="C26" s="77" t="s">
        <v>29</v>
      </c>
      <c r="D26" s="78"/>
      <c r="E26" s="74">
        <v>50</v>
      </c>
      <c r="F26" s="75" t="s">
        <v>27</v>
      </c>
      <c r="G26" s="76">
        <v>30</v>
      </c>
      <c r="H26" s="76">
        <v>2</v>
      </c>
      <c r="I26" s="52">
        <f t="shared" si="2"/>
        <v>3000</v>
      </c>
    </row>
    <row r="27" spans="2:9">
      <c r="B27" s="79" t="s">
        <v>30</v>
      </c>
      <c r="C27" s="79"/>
      <c r="D27" s="79"/>
      <c r="E27" s="79"/>
      <c r="F27" s="79"/>
      <c r="G27" s="79"/>
      <c r="H27" s="79"/>
      <c r="I27" s="53">
        <f>SUM(I25:I26)</f>
        <v>42420</v>
      </c>
    </row>
    <row r="28" ht="50" customHeight="1" spans="2:9">
      <c r="B28" s="70" t="s">
        <v>35</v>
      </c>
      <c r="C28" s="71"/>
      <c r="D28" s="71"/>
      <c r="E28" s="71"/>
      <c r="F28" s="71"/>
      <c r="G28" s="71"/>
      <c r="H28" s="71"/>
      <c r="I28" s="71"/>
    </row>
    <row r="29" ht="45" spans="2:9">
      <c r="B29" s="72" t="s">
        <v>36</v>
      </c>
      <c r="C29" s="72" t="s">
        <v>26</v>
      </c>
      <c r="D29" s="73">
        <v>2024</v>
      </c>
      <c r="E29" s="74">
        <v>407</v>
      </c>
      <c r="F29" s="75" t="s">
        <v>27</v>
      </c>
      <c r="G29" s="76">
        <v>30</v>
      </c>
      <c r="H29" s="76">
        <v>3</v>
      </c>
      <c r="I29" s="52">
        <f t="shared" si="2"/>
        <v>36630</v>
      </c>
    </row>
    <row r="30" spans="2:9">
      <c r="B30" s="77" t="s">
        <v>28</v>
      </c>
      <c r="C30" s="77" t="s">
        <v>29</v>
      </c>
      <c r="D30" s="78"/>
      <c r="E30" s="74">
        <v>50</v>
      </c>
      <c r="F30" s="75" t="s">
        <v>27</v>
      </c>
      <c r="G30" s="76">
        <v>30</v>
      </c>
      <c r="H30" s="76">
        <v>3</v>
      </c>
      <c r="I30" s="52">
        <f t="shared" si="2"/>
        <v>4500</v>
      </c>
    </row>
    <row r="31" spans="2:9">
      <c r="B31" s="79" t="s">
        <v>30</v>
      </c>
      <c r="C31" s="79"/>
      <c r="D31" s="79"/>
      <c r="E31" s="79"/>
      <c r="F31" s="79"/>
      <c r="G31" s="79"/>
      <c r="H31" s="79"/>
      <c r="I31" s="53">
        <f>SUM(I29:I30)</f>
        <v>41130</v>
      </c>
    </row>
    <row r="32" ht="59" customHeight="1" spans="2:9">
      <c r="B32" s="70" t="s">
        <v>37</v>
      </c>
      <c r="C32" s="71"/>
      <c r="D32" s="71"/>
      <c r="E32" s="71"/>
      <c r="F32" s="71"/>
      <c r="G32" s="71"/>
      <c r="H32" s="71"/>
      <c r="I32" s="71"/>
    </row>
    <row r="33" ht="45" spans="2:9">
      <c r="B33" s="72" t="s">
        <v>36</v>
      </c>
      <c r="C33" s="72" t="s">
        <v>26</v>
      </c>
      <c r="D33" s="73">
        <v>2024</v>
      </c>
      <c r="E33" s="74">
        <v>407</v>
      </c>
      <c r="F33" s="75" t="s">
        <v>27</v>
      </c>
      <c r="G33" s="76">
        <v>50</v>
      </c>
      <c r="H33" s="76">
        <v>1</v>
      </c>
      <c r="I33" s="52">
        <f t="shared" ref="I33:I38" si="3">E33*G33*H33</f>
        <v>20350</v>
      </c>
    </row>
    <row r="34" spans="2:9">
      <c r="B34" s="77" t="s">
        <v>28</v>
      </c>
      <c r="C34" s="77" t="s">
        <v>29</v>
      </c>
      <c r="D34" s="78"/>
      <c r="E34" s="74">
        <v>50</v>
      </c>
      <c r="F34" s="75" t="s">
        <v>27</v>
      </c>
      <c r="G34" s="76">
        <v>50</v>
      </c>
      <c r="H34" s="76">
        <v>1</v>
      </c>
      <c r="I34" s="52">
        <f t="shared" si="3"/>
        <v>2500</v>
      </c>
    </row>
    <row r="35" spans="2:9">
      <c r="B35" s="79" t="s">
        <v>30</v>
      </c>
      <c r="C35" s="79"/>
      <c r="D35" s="79"/>
      <c r="E35" s="79"/>
      <c r="F35" s="79"/>
      <c r="G35" s="79"/>
      <c r="H35" s="79"/>
      <c r="I35" s="53">
        <f>SUM(I33:I34)</f>
        <v>22850</v>
      </c>
    </row>
    <row r="36" ht="54" customHeight="1" spans="2:9">
      <c r="B36" s="70" t="s">
        <v>38</v>
      </c>
      <c r="C36" s="71"/>
      <c r="D36" s="71"/>
      <c r="E36" s="71"/>
      <c r="F36" s="71"/>
      <c r="G36" s="71"/>
      <c r="H36" s="71"/>
      <c r="I36" s="71"/>
    </row>
    <row r="37" ht="45" spans="2:9">
      <c r="B37" s="72" t="s">
        <v>36</v>
      </c>
      <c r="C37" s="72" t="s">
        <v>26</v>
      </c>
      <c r="D37" s="73">
        <v>2024</v>
      </c>
      <c r="E37" s="74">
        <v>407</v>
      </c>
      <c r="F37" s="75" t="s">
        <v>27</v>
      </c>
      <c r="G37" s="76">
        <v>15</v>
      </c>
      <c r="H37" s="76">
        <v>3</v>
      </c>
      <c r="I37" s="52">
        <f t="shared" si="3"/>
        <v>18315</v>
      </c>
    </row>
    <row r="38" spans="2:9">
      <c r="B38" s="77" t="s">
        <v>28</v>
      </c>
      <c r="C38" s="77" t="s">
        <v>29</v>
      </c>
      <c r="D38" s="78"/>
      <c r="E38" s="74">
        <v>50</v>
      </c>
      <c r="F38" s="75" t="s">
        <v>27</v>
      </c>
      <c r="G38" s="76">
        <v>15</v>
      </c>
      <c r="H38" s="76">
        <v>3</v>
      </c>
      <c r="I38" s="52">
        <f t="shared" si="3"/>
        <v>2250</v>
      </c>
    </row>
    <row r="39" spans="2:9">
      <c r="B39" s="79" t="s">
        <v>30</v>
      </c>
      <c r="C39" s="79"/>
      <c r="D39" s="79"/>
      <c r="E39" s="79"/>
      <c r="F39" s="79"/>
      <c r="G39" s="79"/>
      <c r="H39" s="79"/>
      <c r="I39" s="53">
        <f>SUM(I37:I38)</f>
        <v>20565</v>
      </c>
    </row>
    <row r="40" ht="55" customHeight="1" spans="2:9">
      <c r="B40" s="70" t="s">
        <v>39</v>
      </c>
      <c r="C40" s="71"/>
      <c r="D40" s="71"/>
      <c r="E40" s="71"/>
      <c r="F40" s="71"/>
      <c r="G40" s="71"/>
      <c r="H40" s="71"/>
      <c r="I40" s="71"/>
    </row>
    <row r="41" ht="45" spans="2:9">
      <c r="B41" s="72" t="s">
        <v>36</v>
      </c>
      <c r="C41" s="72" t="s">
        <v>26</v>
      </c>
      <c r="D41" s="73">
        <v>2024</v>
      </c>
      <c r="E41" s="74">
        <v>407</v>
      </c>
      <c r="F41" s="75" t="s">
        <v>27</v>
      </c>
      <c r="G41" s="76">
        <v>30</v>
      </c>
      <c r="H41" s="76">
        <v>1</v>
      </c>
      <c r="I41" s="52">
        <f>E41*G41*H41</f>
        <v>12210</v>
      </c>
    </row>
    <row r="42" spans="2:9">
      <c r="B42" s="77" t="s">
        <v>28</v>
      </c>
      <c r="C42" s="77" t="s">
        <v>29</v>
      </c>
      <c r="D42" s="78"/>
      <c r="E42" s="74">
        <v>50</v>
      </c>
      <c r="F42" s="75" t="s">
        <v>27</v>
      </c>
      <c r="G42" s="76">
        <v>30</v>
      </c>
      <c r="H42" s="76">
        <v>1</v>
      </c>
      <c r="I42" s="52">
        <f>E42*G42*H42</f>
        <v>1500</v>
      </c>
    </row>
    <row r="43" spans="2:9">
      <c r="B43" s="79" t="s">
        <v>30</v>
      </c>
      <c r="C43" s="79"/>
      <c r="D43" s="79"/>
      <c r="E43" s="79"/>
      <c r="F43" s="79"/>
      <c r="G43" s="79"/>
      <c r="H43" s="79"/>
      <c r="I43" s="53">
        <f>SUM(I41:I42)</f>
        <v>13710</v>
      </c>
    </row>
    <row r="44" ht="28" customHeight="1" spans="2:9">
      <c r="B44" s="80" t="s">
        <v>11</v>
      </c>
      <c r="C44" s="80"/>
      <c r="D44" s="80"/>
      <c r="E44" s="80"/>
      <c r="F44" s="80"/>
      <c r="G44" s="80"/>
      <c r="H44" s="80"/>
      <c r="I44" s="54">
        <f>I43+I39+I35+I31+I27+I23+I19+I15+I11</f>
        <v>310355</v>
      </c>
    </row>
  </sheetData>
  <mergeCells count="29">
    <mergeCell ref="B1:C1"/>
    <mergeCell ref="B8:I8"/>
    <mergeCell ref="B11:H11"/>
    <mergeCell ref="B12:I12"/>
    <mergeCell ref="B15:H15"/>
    <mergeCell ref="B16:I16"/>
    <mergeCell ref="B19:H19"/>
    <mergeCell ref="B20:I20"/>
    <mergeCell ref="B23:H23"/>
    <mergeCell ref="B24:I24"/>
    <mergeCell ref="B27:H27"/>
    <mergeCell ref="B28:I28"/>
    <mergeCell ref="B31:H31"/>
    <mergeCell ref="B32:I32"/>
    <mergeCell ref="B35:H35"/>
    <mergeCell ref="B36:I36"/>
    <mergeCell ref="B39:H39"/>
    <mergeCell ref="B40:I40"/>
    <mergeCell ref="B43:H43"/>
    <mergeCell ref="B44:H44"/>
    <mergeCell ref="D9:D10"/>
    <mergeCell ref="D13:D14"/>
    <mergeCell ref="D17:D18"/>
    <mergeCell ref="D21:D22"/>
    <mergeCell ref="D25:D26"/>
    <mergeCell ref="D29:D30"/>
    <mergeCell ref="D33:D34"/>
    <mergeCell ref="D37:D38"/>
    <mergeCell ref="D41:D42"/>
  </mergeCells>
  <hyperlinks>
    <hyperlink ref="C4" r:id="rId1" display="lily.chen@ubs-cn.com" tooltip="mailto:lily.chen@ubs-cn.com"/>
  </hyperlink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2"/>
  <sheetViews>
    <sheetView zoomScale="63" zoomScaleNormal="63" workbookViewId="0">
      <selection activeCell="C9" sqref="C9"/>
    </sheetView>
  </sheetViews>
  <sheetFormatPr defaultColWidth="8.66666666666667" defaultRowHeight="15.6"/>
  <cols>
    <col min="2" max="2" width="36.3333333333333" customWidth="1"/>
    <col min="3" max="3" width="42.4166666666667" customWidth="1"/>
    <col min="4" max="4" width="18.6" customWidth="1"/>
    <col min="5" max="5" width="10.6666666666667" style="37" customWidth="1"/>
    <col min="6" max="6" width="5.5" customWidth="1"/>
    <col min="7" max="7" width="9.66666666666667" customWidth="1"/>
    <col min="8" max="8" width="12.8333333333333" customWidth="1"/>
    <col min="9" max="9" width="16.625" customWidth="1"/>
  </cols>
  <sheetData>
    <row r="1" ht="39.6" spans="2:8">
      <c r="B1" s="3" t="s">
        <v>0</v>
      </c>
      <c r="C1" s="3"/>
      <c r="D1" s="4"/>
      <c r="E1" s="38"/>
      <c r="F1" s="4"/>
      <c r="G1" s="4"/>
      <c r="H1" s="4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8" t="s">
        <v>4</v>
      </c>
      <c r="D3" s="9"/>
      <c r="E3" s="7"/>
      <c r="F3" s="7"/>
      <c r="G3" s="7"/>
      <c r="H3" s="7"/>
    </row>
    <row r="4" spans="2:8">
      <c r="B4" s="10" t="s">
        <v>5</v>
      </c>
      <c r="C4" s="11" t="s">
        <v>6</v>
      </c>
      <c r="D4" s="10"/>
      <c r="E4" s="39"/>
      <c r="F4" s="10"/>
      <c r="G4" s="10"/>
      <c r="H4" s="10"/>
    </row>
    <row r="5" spans="2:8">
      <c r="B5" s="10" t="s">
        <v>7</v>
      </c>
      <c r="C5" s="12"/>
      <c r="D5" s="10"/>
      <c r="E5" s="39"/>
      <c r="F5" s="10"/>
      <c r="G5" s="10"/>
      <c r="H5" s="10"/>
    </row>
    <row r="6" spans="2:8">
      <c r="B6" s="13"/>
      <c r="C6" s="13"/>
      <c r="D6" s="13"/>
      <c r="E6" s="39"/>
      <c r="F6" s="13"/>
      <c r="G6" s="13"/>
      <c r="H6" s="13"/>
    </row>
    <row r="7" ht="32.4" spans="2:9">
      <c r="B7" s="40" t="s">
        <v>8</v>
      </c>
      <c r="C7" s="41" t="s">
        <v>17</v>
      </c>
      <c r="D7" s="41" t="s">
        <v>18</v>
      </c>
      <c r="E7" s="42" t="s">
        <v>19</v>
      </c>
      <c r="F7" s="40" t="s">
        <v>20</v>
      </c>
      <c r="G7" s="40" t="s">
        <v>21</v>
      </c>
      <c r="H7" s="40" t="s">
        <v>22</v>
      </c>
      <c r="I7" s="40" t="s">
        <v>23</v>
      </c>
    </row>
    <row r="8" ht="53" customHeight="1" spans="2:9">
      <c r="B8" s="43" t="s">
        <v>40</v>
      </c>
      <c r="C8" s="43"/>
      <c r="D8" s="43"/>
      <c r="E8" s="43"/>
      <c r="F8" s="43"/>
      <c r="G8" s="43"/>
      <c r="H8" s="43"/>
      <c r="I8" s="43"/>
    </row>
    <row r="9" ht="15" customHeight="1" spans="2:9">
      <c r="B9" s="44" t="s">
        <v>41</v>
      </c>
      <c r="C9" s="45" t="s">
        <v>42</v>
      </c>
      <c r="D9" s="22">
        <v>2024</v>
      </c>
      <c r="E9" s="46">
        <v>1500</v>
      </c>
      <c r="F9" s="47" t="s">
        <v>43</v>
      </c>
      <c r="G9" s="48">
        <v>10</v>
      </c>
      <c r="H9" s="26">
        <v>14</v>
      </c>
      <c r="I9" s="52">
        <f>E9*G9*H9</f>
        <v>210000</v>
      </c>
    </row>
    <row r="10" spans="2:9">
      <c r="B10" s="49" t="s">
        <v>30</v>
      </c>
      <c r="C10" s="49"/>
      <c r="D10" s="49"/>
      <c r="E10" s="49"/>
      <c r="F10" s="49"/>
      <c r="G10" s="49"/>
      <c r="H10" s="49"/>
      <c r="I10" s="53">
        <f>I9</f>
        <v>210000</v>
      </c>
    </row>
    <row r="11" ht="28" customHeight="1" spans="2:15">
      <c r="B11" s="50" t="s">
        <v>11</v>
      </c>
      <c r="C11" s="51"/>
      <c r="D11" s="51"/>
      <c r="E11" s="51"/>
      <c r="F11" s="51"/>
      <c r="G11" s="51"/>
      <c r="H11" s="51"/>
      <c r="I11" s="54">
        <f>I10</f>
        <v>210000</v>
      </c>
      <c r="J11" s="55"/>
      <c r="K11" s="55"/>
      <c r="L11" s="55"/>
      <c r="M11" s="55"/>
      <c r="N11" s="55"/>
      <c r="O11" s="55"/>
    </row>
    <row r="12" spans="10:15">
      <c r="J12" s="56"/>
      <c r="K12" s="56"/>
      <c r="L12" s="56"/>
      <c r="M12" s="56"/>
      <c r="N12" s="56"/>
      <c r="O12" s="56"/>
    </row>
  </sheetData>
  <mergeCells count="4">
    <mergeCell ref="B1:C1"/>
    <mergeCell ref="B8:I8"/>
    <mergeCell ref="B10:H10"/>
    <mergeCell ref="B11:H11"/>
  </mergeCells>
  <hyperlinks>
    <hyperlink ref="C4" r:id="rId1" display="lily.chen@ubs-cn.com" tooltip="mailto:lily.chen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opLeftCell="C1" workbookViewId="0">
      <selection activeCell="H17" sqref="H17"/>
    </sheetView>
  </sheetViews>
  <sheetFormatPr defaultColWidth="8.83333333333333" defaultRowHeight="15.6" outlineLevelCol="7"/>
  <cols>
    <col min="1" max="1" width="5.08333333333333" customWidth="1"/>
    <col min="2" max="2" width="26.0833333333333" customWidth="1"/>
    <col min="3" max="3" width="40.0833333333333" style="2" customWidth="1"/>
    <col min="4" max="4" width="16.83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8" t="s">
        <v>4</v>
      </c>
      <c r="D3" s="9"/>
      <c r="E3" s="7"/>
      <c r="F3" s="7"/>
      <c r="G3" s="7"/>
      <c r="H3" s="7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23</v>
      </c>
    </row>
    <row r="8" ht="33.75" customHeight="1" spans="2:8">
      <c r="B8" s="18" t="s">
        <v>44</v>
      </c>
      <c r="C8" s="19"/>
      <c r="D8" s="19"/>
      <c r="E8" s="19"/>
      <c r="F8" s="19"/>
      <c r="G8" s="19"/>
      <c r="H8" s="20"/>
    </row>
    <row r="9" ht="45" spans="2:8">
      <c r="B9" s="21" t="s">
        <v>45</v>
      </c>
      <c r="C9" s="22" t="s">
        <v>46</v>
      </c>
      <c r="D9" s="23">
        <v>2024</v>
      </c>
      <c r="E9" s="24">
        <f>Medical!I44+Creative!I11</f>
        <v>520355</v>
      </c>
      <c r="F9" s="25" t="s">
        <v>47</v>
      </c>
      <c r="G9" s="24">
        <v>14</v>
      </c>
      <c r="H9" s="26">
        <f>E9*0.14</f>
        <v>72849.7</v>
      </c>
    </row>
    <row r="10" spans="2:8">
      <c r="B10" s="27" t="s">
        <v>11</v>
      </c>
      <c r="C10" s="28"/>
      <c r="D10" s="28"/>
      <c r="E10" s="28"/>
      <c r="F10" s="28"/>
      <c r="G10" s="28"/>
      <c r="H10" s="29">
        <f>SUM(H9:I9)</f>
        <v>72849.7</v>
      </c>
    </row>
    <row r="14" spans="2:5">
      <c r="B14" s="30"/>
      <c r="C14" s="31"/>
      <c r="D14" s="31"/>
      <c r="E14" s="32"/>
    </row>
    <row r="15" spans="2:5">
      <c r="B15" s="33"/>
      <c r="C15" s="34"/>
      <c r="D15" s="34"/>
      <c r="E15" s="35"/>
    </row>
    <row r="16" spans="2:5">
      <c r="B16" s="33"/>
      <c r="C16" s="34"/>
      <c r="D16" s="34"/>
      <c r="E16" s="35"/>
    </row>
    <row r="17" spans="2:5">
      <c r="B17" s="33"/>
      <c r="C17" s="34"/>
      <c r="D17" s="34"/>
      <c r="E17" s="35"/>
    </row>
    <row r="18" spans="2:5">
      <c r="B18" s="33"/>
      <c r="C18" s="34"/>
      <c r="D18" s="34"/>
      <c r="E18" s="35"/>
    </row>
    <row r="19" spans="2:5">
      <c r="B19" s="33"/>
      <c r="C19" s="36"/>
      <c r="D19" s="36"/>
      <c r="E19" s="35"/>
    </row>
  </sheetData>
  <mergeCells count="3">
    <mergeCell ref="B1:C1"/>
    <mergeCell ref="B8:H8"/>
    <mergeCell ref="B10:G10"/>
  </mergeCells>
  <hyperlinks>
    <hyperlink ref="C4" r:id="rId1" display="lily.chen@ubs-cn.com" tooltip="mailto:lily.chen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2016-06-29T17:42:00Z</dcterms:created>
  <cp:lastPrinted>2021-01-08T14:16:00Z</cp:lastPrinted>
  <dcterms:modified xsi:type="dcterms:W3CDTF">2024-05-08T03:40:31Z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F2DB898FAB7047E59C49FCC07C50B212_13</vt:lpwstr>
  </property>
</Properties>
</file>