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0" i="1"/>
  <c r="I28" i="1"/>
  <c r="I29" i="1"/>
  <c r="I24" i="1"/>
  <c r="I23" i="1"/>
  <c r="I22" i="1"/>
  <c r="I21" i="1"/>
  <c r="I20" i="1"/>
  <c r="I19" i="1"/>
  <c r="I18" i="1"/>
  <c r="I15" i="1" l="1"/>
  <c r="I27" i="1" l="1"/>
  <c r="I14" i="1" l="1"/>
  <c r="I13" i="1" l="1"/>
  <c r="I12" i="1"/>
  <c r="I11" i="1"/>
  <c r="I10" i="1"/>
  <c r="I9" i="1"/>
  <c r="I16" i="1" s="1"/>
  <c r="I31" i="1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<sst xmlns="http://schemas.openxmlformats.org/spreadsheetml/2006/main" count="108" uniqueCount="68">
  <si>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</si>
  <si>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</si>
  <si>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</si>
  <si>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</si>
  <si>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</si>
  <si>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</si>
  <si>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</si>
  <si>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</si>
  <si>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</si>
  <si>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</si>
  <si>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</si>
  <si>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</si>
  <si>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</si>
  <si>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</si>
  <si>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</si>
  <si>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</si>
  <si>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</si>
  <si>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</si>
  <si>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</si>
  <si>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</si>
  <si>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根据主题词对相关文献进行检索、阅读、汇总</t>
    <phoneticPr fontId="7" type="noConversion"/>
  </si>
  <si>
    <t>个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</si>
  <si>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</si>
  <si>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</si>
  <si>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</si>
  <si>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</si>
  <si>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文献标注(new work)</t>
    <phoneticPr fontId="7" type="noConversion"/>
  </si>
  <si>
    <t>根据所提供素材整理、高亮</t>
  </si>
  <si>
    <t>篇</t>
    <phoneticPr fontId="7" type="noConversion"/>
  </si>
  <si>
    <t>页</t>
    <phoneticPr fontId="7" type="noConversion"/>
  </si>
  <si>
    <t>Sub-total</t>
    <phoneticPr fontId="7" type="noConversion"/>
  </si>
  <si>
    <t>Supplier Contact Information:</t>
    <phoneticPr fontId="7" type="noConversion"/>
  </si>
  <si>
    <t>queen.liu@ubs-cn.com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</si>
  <si>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</si>
  <si>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</si>
  <si>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queen.liu@ubs-cn.com</t>
    <phoneticPr fontId="7" type="noConversion"/>
  </si>
  <si>
    <t>全国会幻灯(new work)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</si>
  <si>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</si>
  <si>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主题词检索(new work)</t>
    <phoneticPr fontId="7" type="noConversion"/>
  </si>
  <si>
    <t>PPT美化(高级美化)(New Work)</t>
    <phoneticPr fontId="7" type="noConversion"/>
  </si>
  <si>
    <t>使用Adobe绘图软件进行图标重绘、字体设计等</t>
    <phoneticPr fontId="7" type="noConversion"/>
  </si>
  <si>
    <t xml:space="preserve"> total</t>
    <phoneticPr fontId="7" type="noConversion"/>
  </si>
  <si>
    <t>幻灯片解说词（中文）(new work)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</si>
  <si>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</si>
  <si>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视频剪辑（2年以上领域经验）</t>
    <phoneticPr fontId="7" type="noConversion"/>
  </si>
  <si>
    <t>适用于沿用已有或甲方提供素材进行剪辑的场景</t>
    <phoneticPr fontId="7" type="noConversion"/>
  </si>
  <si>
    <t>人/小时</t>
    <phoneticPr fontId="7" type="noConversion"/>
  </si>
  <si>
    <t>中文字幕</t>
    <phoneticPr fontId="7" type="noConversion"/>
  </si>
  <si>
    <t>分钟</t>
    <phoneticPr fontId="7" type="noConversion"/>
  </si>
  <si>
    <t>2024AZ安达释幻灯及视频制作项目</t>
    <phoneticPr fontId="7" type="noConversion"/>
  </si>
  <si>
    <t>2024AZ安达释幻灯及视频制作项目</t>
    <phoneticPr fontId="7" type="noConversion"/>
  </si>
  <si>
    <t xml:space="preserve"> total</t>
    <phoneticPr fontId="7" type="noConversion"/>
  </si>
  <si>
    <t>KV/DA KV (new work)</t>
    <phoneticPr fontId="7" type="noConversion"/>
  </si>
  <si>
    <t>包括创意、设计、完稿（不包含租图、拍摄等第三方费用）</t>
    <phoneticPr fontId="7" type="noConversion"/>
  </si>
  <si>
    <t>张</t>
    <phoneticPr fontId="7" type="noConversion"/>
  </si>
  <si>
    <t>DA类文案撰写(new work)</t>
    <phoneticPr fontId="7" type="noConversion"/>
  </si>
  <si>
    <t>包括医学编辑及适量文献检索</t>
    <phoneticPr fontId="7" type="noConversion"/>
  </si>
  <si>
    <t>主题词检索(new work)</t>
    <phoneticPr fontId="7" type="noConversion"/>
  </si>
  <si>
    <t>根据主题词对相关文献进行检索、阅读、汇总</t>
    <phoneticPr fontId="7" type="noConversion"/>
  </si>
  <si>
    <t>DA内页、手册内页或单页排版 (new work)</t>
    <phoneticPr fontId="7" type="noConversion"/>
  </si>
  <si>
    <t>包括设计、排版、完稿，单页尺寸A4</t>
    <phoneticPr fontId="7" type="noConversion"/>
  </si>
  <si>
    <t>音乐</t>
    <phoneticPr fontId="7" type="noConversion"/>
  </si>
  <si>
    <t>片中配乐</t>
    <phoneticPr fontId="7" type="noConversion"/>
  </si>
  <si>
    <t>段</t>
    <phoneticPr fontId="7" type="noConversion"/>
  </si>
  <si>
    <t>2024.6.19</t>
    <phoneticPr fontId="7" type="noConversion"/>
  </si>
  <si>
    <t>原研幻灯制作*25页</t>
    <phoneticPr fontId="7" type="noConversion"/>
  </si>
  <si>
    <t>原研DA（3折页）</t>
    <phoneticPr fontId="7" type="noConversion"/>
  </si>
  <si>
    <t>原研视频*1条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</si>
</sst>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 wrapText="1"/>
    </xf>
    <xf numFmtId="177" fontId="3" fillId="6" borderId="21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6" fillId="2" borderId="16" xfId="4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8" fontId="3" fillId="0" borderId="20" xfId="4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178" fontId="3" fillId="3" borderId="23" xfId="4" applyNumberFormat="1" applyFont="1" applyFill="1" applyBorder="1" applyAlignment="1">
      <alignment horizontal="right" vertical="center"/>
    </xf>
    <xf numFmtId="0" fontId="6" fillId="0" borderId="5" xfId="4" applyFont="1" applyFill="1" applyBorder="1" applyAlignment="1">
      <alignment horizontal="left" vertical="center" wrapText="1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left" vertical="center" wrapText="1"/>
    </xf>
    <xf numFmtId="0" fontId="6" fillId="2" borderId="12" xfId="4" applyFont="1" applyFill="1" applyBorder="1" applyAlignment="1">
      <alignment horizontal="left" vertical="center"/>
    </xf>
    <xf numFmtId="176" fontId="15" fillId="0" borderId="17" xfId="4" applyNumberFormat="1" applyFont="1" applyFill="1" applyBorder="1" applyAlignment="1">
      <alignment horizontal="right" vertical="center"/>
    </xf>
    <xf numFmtId="176" fontId="15" fillId="0" borderId="18" xfId="4" applyNumberFormat="1" applyFont="1" applyFill="1" applyBorder="1" applyAlignment="1">
      <alignment horizontal="right" vertical="center"/>
    </xf>
    <xf numFmtId="176" fontId="15" fillId="0" borderId="19" xfId="4" applyNumberFormat="1" applyFont="1" applyFill="1" applyBorder="1" applyAlignment="1">
      <alignment horizontal="right" vertical="center"/>
    </xf>
    <xf numFmtId="176" fontId="3" fillId="3" borderId="14" xfId="4" applyNumberFormat="1" applyFont="1" applyFill="1" applyBorder="1" applyAlignment="1">
      <alignment horizontal="right" vertical="center"/>
    </xf>
    <xf numFmtId="176" fontId="3" fillId="3" borderId="15" xfId="4" applyNumberFormat="1" applyFont="1" applyFill="1" applyBorder="1" applyAlignment="1">
      <alignment horizontal="right" vertical="center"/>
    </xf>
    <xf numFmtId="176" fontId="3" fillId="3" borderId="22" xfId="4" applyNumberFormat="1" applyFont="1" applyFill="1" applyBorder="1" applyAlignment="1">
      <alignment horizontal="right" vertical="center"/>
    </xf>
    <xf numFmtId="0" fontId="6" fillId="2" borderId="24" xfId="4" applyFont="1" applyFill="1" applyBorder="1" applyAlignment="1">
      <alignment horizontal="left" vertical="center" wrapText="1"/>
    </xf>
    <xf numFmtId="0" fontId="6" fillId="2" borderId="25" xfId="4" applyFont="1" applyFill="1" applyBorder="1" applyAlignment="1">
      <alignment horizontal="left" vertical="center" wrapText="1"/>
    </xf>
    <xf numFmtId="0" fontId="6" fillId="2" borderId="26" xfId="4" applyFont="1" applyFill="1" applyBorder="1" applyAlignment="1">
      <alignment horizontal="left" vertical="center" wrapText="1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tabSelected="1" workbookViewId="0">
      <selection activeCell="C24" sqref="C24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6" t="s">
        <v>33</v>
      </c>
      <c r="C1" s="36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49</v>
      </c>
    </row>
    <row r="4" spans="2:3" s="1" customFormat="1" ht="16.5" customHeight="1" x14ac:dyDescent="0.15">
      <c r="B4" s="9" t="s">
        <v>31</v>
      </c>
      <c r="C4" s="10" t="s">
        <v>35</v>
      </c>
    </row>
    <row r="5" spans="2:3" s="1" customFormat="1" ht="16.5" customHeight="1" x14ac:dyDescent="0.15">
      <c r="B5" s="9" t="s">
        <v>4</v>
      </c>
      <c r="C5" s="11" t="s">
        <v>64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7" t="s">
        <v>14</v>
      </c>
      <c r="C8" s="38"/>
    </row>
    <row r="9" spans="2:3" s="1" customFormat="1" ht="16.5" x14ac:dyDescent="0.15">
      <c r="B9" s="22" t="s">
        <v>7</v>
      </c>
      <c r="C9" s="23">
        <f>'Content Production'!I31</f>
        <v>55905</v>
      </c>
    </row>
    <row r="10" spans="2:3" ht="3.75" customHeight="1" x14ac:dyDescent="0.15">
      <c r="B10" s="39"/>
      <c r="C10" s="40"/>
    </row>
    <row r="11" spans="2:3" ht="16.5" x14ac:dyDescent="0.15">
      <c r="B11" s="24" t="s">
        <v>7</v>
      </c>
      <c r="C11" s="25">
        <f>C9</f>
        <v>55905</v>
      </c>
    </row>
    <row r="12" spans="2:3" ht="16.5" x14ac:dyDescent="0.15">
      <c r="B12" s="24" t="s">
        <v>8</v>
      </c>
      <c r="C12" s="25">
        <f>C11*0.06</f>
        <v>3354.2999999999997</v>
      </c>
    </row>
    <row r="13" spans="2:3" ht="16.5" x14ac:dyDescent="0.15">
      <c r="B13" s="16" t="s">
        <v>9</v>
      </c>
      <c r="C13" s="20">
        <f>C11+C12</f>
        <v>59259.3</v>
      </c>
    </row>
    <row r="14" spans="2:3" ht="18" x14ac:dyDescent="0.15">
      <c r="B14" s="31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opLeftCell="A10" zoomScale="80" zoomScaleNormal="80" workbookViewId="0">
      <selection activeCell="B27" sqref="B27:I29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6" t="s">
        <v>34</v>
      </c>
      <c r="C1" s="36"/>
      <c r="D1" s="36"/>
      <c r="E1" s="36"/>
      <c r="F1" s="36"/>
      <c r="G1" s="36"/>
      <c r="H1" s="36"/>
      <c r="I1" s="36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50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32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64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19</v>
      </c>
      <c r="I7" s="18" t="s">
        <v>13</v>
      </c>
    </row>
    <row r="8" spans="2:9" s="1" customFormat="1" ht="20.100000000000001" customHeight="1" x14ac:dyDescent="0.15">
      <c r="B8" s="41" t="s">
        <v>65</v>
      </c>
      <c r="C8" s="42"/>
      <c r="D8" s="42"/>
      <c r="E8" s="42"/>
      <c r="F8" s="42"/>
      <c r="G8" s="42"/>
      <c r="H8" s="42"/>
      <c r="I8" s="27"/>
    </row>
    <row r="9" spans="2:9" s="1" customFormat="1" ht="49.5" x14ac:dyDescent="0.15">
      <c r="B9" s="33" t="s">
        <v>36</v>
      </c>
      <c r="C9" s="28" t="s">
        <v>37</v>
      </c>
      <c r="D9" s="29" t="s">
        <v>15</v>
      </c>
      <c r="E9" s="21"/>
      <c r="F9" s="29">
        <v>657</v>
      </c>
      <c r="G9" s="30" t="s">
        <v>18</v>
      </c>
      <c r="H9" s="30">
        <v>25</v>
      </c>
      <c r="I9" s="19">
        <f>H9*F9</f>
        <v>16425</v>
      </c>
    </row>
    <row r="10" spans="2:9" s="1" customFormat="1" ht="18.600000000000001" customHeight="1" x14ac:dyDescent="0.15">
      <c r="B10" s="33" t="s">
        <v>38</v>
      </c>
      <c r="C10" s="28" t="s">
        <v>20</v>
      </c>
      <c r="D10" s="29" t="s">
        <v>15</v>
      </c>
      <c r="E10" s="21"/>
      <c r="F10" s="29">
        <v>20</v>
      </c>
      <c r="G10" s="30" t="s">
        <v>21</v>
      </c>
      <c r="H10" s="30">
        <v>10</v>
      </c>
      <c r="I10" s="19">
        <f>H10*F10</f>
        <v>200</v>
      </c>
    </row>
    <row r="11" spans="2:9" s="1" customFormat="1" ht="18.600000000000001" customHeight="1" x14ac:dyDescent="0.15">
      <c r="B11" s="33" t="s">
        <v>22</v>
      </c>
      <c r="C11" s="28" t="s">
        <v>22</v>
      </c>
      <c r="D11" s="29" t="s">
        <v>15</v>
      </c>
      <c r="E11" s="21"/>
      <c r="F11" s="29">
        <v>7</v>
      </c>
      <c r="G11" s="30" t="s">
        <v>24</v>
      </c>
      <c r="H11" s="30">
        <v>15</v>
      </c>
      <c r="I11" s="19">
        <f>H11*F11</f>
        <v>105</v>
      </c>
    </row>
    <row r="12" spans="2:9" s="1" customFormat="1" ht="18.600000000000001" customHeight="1" x14ac:dyDescent="0.15">
      <c r="B12" s="33" t="s">
        <v>23</v>
      </c>
      <c r="C12" s="28" t="s">
        <v>23</v>
      </c>
      <c r="D12" s="29" t="s">
        <v>15</v>
      </c>
      <c r="E12" s="21"/>
      <c r="F12" s="29">
        <v>10</v>
      </c>
      <c r="G12" s="30" t="s">
        <v>25</v>
      </c>
      <c r="H12" s="30">
        <v>15</v>
      </c>
      <c r="I12" s="19">
        <f t="shared" ref="I12:I15" si="0">H12*F12</f>
        <v>150</v>
      </c>
    </row>
    <row r="13" spans="2:9" s="1" customFormat="1" ht="18.600000000000001" customHeight="1" x14ac:dyDescent="0.15">
      <c r="B13" s="33" t="s">
        <v>26</v>
      </c>
      <c r="C13" s="28" t="s">
        <v>27</v>
      </c>
      <c r="D13" s="29" t="s">
        <v>15</v>
      </c>
      <c r="E13" s="21"/>
      <c r="F13" s="29">
        <v>15</v>
      </c>
      <c r="G13" s="30" t="s">
        <v>28</v>
      </c>
      <c r="H13" s="30">
        <v>30</v>
      </c>
      <c r="I13" s="19">
        <f t="shared" si="0"/>
        <v>450</v>
      </c>
    </row>
    <row r="14" spans="2:9" s="1" customFormat="1" ht="18.600000000000001" customHeight="1" x14ac:dyDescent="0.15">
      <c r="B14" s="33" t="s">
        <v>39</v>
      </c>
      <c r="C14" s="28" t="s">
        <v>40</v>
      </c>
      <c r="D14" s="29" t="s">
        <v>15</v>
      </c>
      <c r="E14" s="21"/>
      <c r="F14" s="29">
        <v>100</v>
      </c>
      <c r="G14" s="30" t="s">
        <v>29</v>
      </c>
      <c r="H14" s="30">
        <v>25</v>
      </c>
      <c r="I14" s="19">
        <f t="shared" si="0"/>
        <v>2500</v>
      </c>
    </row>
    <row r="15" spans="2:9" s="1" customFormat="1" ht="48.75" customHeight="1" x14ac:dyDescent="0.15">
      <c r="B15" s="33" t="s">
        <v>42</v>
      </c>
      <c r="C15" s="28" t="s">
        <v>43</v>
      </c>
      <c r="D15" s="29" t="s">
        <v>15</v>
      </c>
      <c r="E15" s="21"/>
      <c r="F15" s="29">
        <v>30</v>
      </c>
      <c r="G15" s="30" t="s">
        <v>18</v>
      </c>
      <c r="H15" s="30">
        <v>25</v>
      </c>
      <c r="I15" s="19">
        <f t="shared" si="0"/>
        <v>750</v>
      </c>
    </row>
    <row r="16" spans="2:9" ht="18.75" thickBot="1" x14ac:dyDescent="0.2">
      <c r="B16" s="43" t="s">
        <v>41</v>
      </c>
      <c r="C16" s="44"/>
      <c r="D16" s="44"/>
      <c r="E16" s="44"/>
      <c r="F16" s="44"/>
      <c r="G16" s="44"/>
      <c r="H16" s="45"/>
      <c r="I16" s="32">
        <f>SUM(I9:I15)</f>
        <v>20580</v>
      </c>
    </row>
    <row r="17" spans="2:9" ht="16.5" customHeight="1" x14ac:dyDescent="0.15">
      <c r="B17" s="49" t="s">
        <v>66</v>
      </c>
      <c r="C17" s="50"/>
      <c r="D17" s="50"/>
      <c r="E17" s="50"/>
      <c r="F17" s="50"/>
      <c r="G17" s="50"/>
      <c r="H17" s="50"/>
      <c r="I17" s="51"/>
    </row>
    <row r="18" spans="2:9" ht="16.5" customHeight="1" x14ac:dyDescent="0.15">
      <c r="B18" s="33" t="s">
        <v>52</v>
      </c>
      <c r="C18" s="28" t="s">
        <v>53</v>
      </c>
      <c r="D18" s="29" t="s">
        <v>15</v>
      </c>
      <c r="E18" s="35"/>
      <c r="F18" s="29">
        <v>6400</v>
      </c>
      <c r="G18" s="30" t="s">
        <v>54</v>
      </c>
      <c r="H18" s="30">
        <v>1</v>
      </c>
      <c r="I18" s="19">
        <f>H18*F18</f>
        <v>6400</v>
      </c>
    </row>
    <row r="19" spans="2:9" ht="16.5" customHeight="1" x14ac:dyDescent="0.15">
      <c r="B19" s="33" t="s">
        <v>55</v>
      </c>
      <c r="C19" s="28" t="s">
        <v>56</v>
      </c>
      <c r="D19" s="29" t="s">
        <v>15</v>
      </c>
      <c r="E19" s="35"/>
      <c r="F19" s="29">
        <v>800</v>
      </c>
      <c r="G19" s="30" t="s">
        <v>18</v>
      </c>
      <c r="H19" s="30">
        <v>6</v>
      </c>
      <c r="I19" s="19">
        <f>H19*F19</f>
        <v>4800</v>
      </c>
    </row>
    <row r="20" spans="2:9" ht="16.5" customHeight="1" x14ac:dyDescent="0.15">
      <c r="B20" s="33" t="s">
        <v>57</v>
      </c>
      <c r="C20" s="28" t="s">
        <v>58</v>
      </c>
      <c r="D20" s="29" t="s">
        <v>15</v>
      </c>
      <c r="E20" s="35"/>
      <c r="F20" s="29">
        <v>20</v>
      </c>
      <c r="G20" s="30" t="s">
        <v>21</v>
      </c>
      <c r="H20" s="30">
        <v>10</v>
      </c>
      <c r="I20" s="19">
        <f>H20*F20</f>
        <v>200</v>
      </c>
    </row>
    <row r="21" spans="2:9" ht="16.5" customHeight="1" x14ac:dyDescent="0.15">
      <c r="B21" s="33" t="s">
        <v>22</v>
      </c>
      <c r="C21" s="28" t="s">
        <v>22</v>
      </c>
      <c r="D21" s="29" t="s">
        <v>15</v>
      </c>
      <c r="E21" s="21"/>
      <c r="F21" s="29">
        <v>7</v>
      </c>
      <c r="G21" s="30" t="s">
        <v>24</v>
      </c>
      <c r="H21" s="30">
        <v>15</v>
      </c>
      <c r="I21" s="19">
        <f>H21*F21</f>
        <v>105</v>
      </c>
    </row>
    <row r="22" spans="2:9" ht="16.5" customHeight="1" x14ac:dyDescent="0.15">
      <c r="B22" s="33" t="s">
        <v>23</v>
      </c>
      <c r="C22" s="28" t="s">
        <v>23</v>
      </c>
      <c r="D22" s="29" t="s">
        <v>15</v>
      </c>
      <c r="E22" s="21"/>
      <c r="F22" s="29">
        <v>10</v>
      </c>
      <c r="G22" s="30" t="s">
        <v>24</v>
      </c>
      <c r="H22" s="30">
        <v>15</v>
      </c>
      <c r="I22" s="19">
        <f t="shared" ref="I22:I24" si="1">H22*F22</f>
        <v>150</v>
      </c>
    </row>
    <row r="23" spans="2:9" ht="16.5" customHeight="1" x14ac:dyDescent="0.15">
      <c r="B23" s="33" t="s">
        <v>26</v>
      </c>
      <c r="C23" s="28" t="s">
        <v>27</v>
      </c>
      <c r="D23" s="29" t="s">
        <v>15</v>
      </c>
      <c r="E23" s="21"/>
      <c r="F23" s="29">
        <v>15</v>
      </c>
      <c r="G23" s="30" t="s">
        <v>24</v>
      </c>
      <c r="H23" s="30">
        <v>30</v>
      </c>
      <c r="I23" s="19">
        <f t="shared" si="1"/>
        <v>450</v>
      </c>
    </row>
    <row r="24" spans="2:9" ht="16.5" customHeight="1" x14ac:dyDescent="0.15">
      <c r="B24" s="33" t="s">
        <v>59</v>
      </c>
      <c r="C24" s="28" t="s">
        <v>60</v>
      </c>
      <c r="D24" s="29" t="s">
        <v>15</v>
      </c>
      <c r="E24" s="35"/>
      <c r="F24" s="29">
        <v>630</v>
      </c>
      <c r="G24" s="30" t="s">
        <v>18</v>
      </c>
      <c r="H24" s="30">
        <v>4</v>
      </c>
      <c r="I24" s="19">
        <f t="shared" si="1"/>
        <v>2520</v>
      </c>
    </row>
    <row r="25" spans="2:9" ht="18.75" thickBot="1" x14ac:dyDescent="0.2">
      <c r="B25" s="43" t="s">
        <v>41</v>
      </c>
      <c r="C25" s="44"/>
      <c r="D25" s="44"/>
      <c r="E25" s="44"/>
      <c r="F25" s="44"/>
      <c r="G25" s="44"/>
      <c r="H25" s="45"/>
      <c r="I25" s="32">
        <f>SUM(I18:I24)</f>
        <v>14625</v>
      </c>
    </row>
    <row r="26" spans="2:9" ht="15" x14ac:dyDescent="0.15">
      <c r="B26" s="41" t="s">
        <v>67</v>
      </c>
      <c r="C26" s="42"/>
      <c r="D26" s="42"/>
      <c r="E26" s="42"/>
      <c r="F26" s="42"/>
      <c r="G26" s="42"/>
      <c r="H26" s="42"/>
      <c r="I26" s="27"/>
    </row>
    <row r="27" spans="2:9" ht="16.5" x14ac:dyDescent="0.15">
      <c r="B27" s="33" t="s">
        <v>44</v>
      </c>
      <c r="C27" s="28" t="s">
        <v>45</v>
      </c>
      <c r="D27" s="29" t="s">
        <v>15</v>
      </c>
      <c r="E27" s="21"/>
      <c r="F27" s="29">
        <v>500</v>
      </c>
      <c r="G27" s="30" t="s">
        <v>46</v>
      </c>
      <c r="H27" s="30">
        <v>30</v>
      </c>
      <c r="I27" s="19">
        <f>H27*F27</f>
        <v>15000</v>
      </c>
    </row>
    <row r="28" spans="2:9" ht="16.5" x14ac:dyDescent="0.15">
      <c r="B28" s="33" t="s">
        <v>61</v>
      </c>
      <c r="C28" s="28" t="s">
        <v>62</v>
      </c>
      <c r="D28" s="29" t="s">
        <v>15</v>
      </c>
      <c r="E28" s="21"/>
      <c r="F28" s="29">
        <v>1700</v>
      </c>
      <c r="G28" s="30" t="s">
        <v>63</v>
      </c>
      <c r="H28" s="30">
        <v>1</v>
      </c>
      <c r="I28" s="19">
        <f t="shared" ref="I28:I29" si="2">H28*F28</f>
        <v>1700</v>
      </c>
    </row>
    <row r="29" spans="2:9" ht="16.5" x14ac:dyDescent="0.15">
      <c r="B29" s="33" t="s">
        <v>47</v>
      </c>
      <c r="C29" s="28" t="s">
        <v>47</v>
      </c>
      <c r="D29" s="29" t="s">
        <v>15</v>
      </c>
      <c r="E29" s="21"/>
      <c r="F29" s="29">
        <v>400</v>
      </c>
      <c r="G29" s="30" t="s">
        <v>48</v>
      </c>
      <c r="H29" s="30">
        <v>10</v>
      </c>
      <c r="I29" s="19">
        <f t="shared" si="2"/>
        <v>4000</v>
      </c>
    </row>
    <row r="30" spans="2:9" ht="18.75" thickBot="1" x14ac:dyDescent="0.2">
      <c r="B30" s="43" t="s">
        <v>51</v>
      </c>
      <c r="C30" s="44"/>
      <c r="D30" s="44"/>
      <c r="E30" s="44"/>
      <c r="F30" s="44"/>
      <c r="G30" s="44"/>
      <c r="H30" s="45"/>
      <c r="I30" s="32">
        <f>SUM(I27:I29)</f>
        <v>20700</v>
      </c>
    </row>
    <row r="31" spans="2:9" ht="17.25" thickBot="1" x14ac:dyDescent="0.2">
      <c r="B31" s="46" t="s">
        <v>30</v>
      </c>
      <c r="C31" s="47"/>
      <c r="D31" s="47"/>
      <c r="E31" s="47"/>
      <c r="F31" s="47"/>
      <c r="G31" s="47"/>
      <c r="H31" s="48"/>
      <c r="I31" s="34">
        <f>I16+I30+I25</f>
        <v>55905</v>
      </c>
    </row>
  </sheetData>
  <mergeCells count="8">
    <mergeCell ref="B1:I1"/>
    <mergeCell ref="B8:H8"/>
    <mergeCell ref="B16:H16"/>
    <mergeCell ref="B31:H31"/>
    <mergeCell ref="B26:H26"/>
    <mergeCell ref="B30:H30"/>
    <mergeCell ref="B17:I17"/>
    <mergeCell ref="B25:H25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6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Content Production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2021-08-24T11:20:00Z</cp:lastPrinted>
  <dcterms:created xsi:type="dcterms:W3CDTF">2016-06-29T09:42:00Z</dcterms:created>
  <dcterms:modified xsi:type="dcterms:W3CDTF">2024-06-19T02:20:21Z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