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queen.liu\Desktop\"/>
    </mc:Choice>
  </mc:AlternateContent>
  <bookViews>
    <workbookView xWindow="0" yWindow="0" windowWidth="17235" windowHeight="7470"/>
  </bookViews>
  <sheets>
    <sheet name="Summary" sheetId="9" r:id="rId1"/>
    <sheet name="Content Production" sheetId="1" r:id="rId2"/>
    <sheet name="Project management fee" sheetId="7" r:id="rId3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9" i="7" l="1"/>
  <c r="I23" i="1" l="1"/>
  <c r="I15" i="1"/>
  <c r="I11" i="1"/>
  <c r="I9" i="1" l="1"/>
  <c r="I10" i="1" l="1"/>
  <c r="I32" i="1"/>
  <c r="I13" i="1"/>
  <c r="I31" i="1" l="1"/>
  <c r="I28" i="1"/>
  <c r="I29" i="1" s="1"/>
  <c r="I25" i="1"/>
  <c r="I26" i="1" s="1"/>
  <c r="I14" i="1"/>
  <c r="I22" i="1" l="1"/>
  <c r="I21" i="1" l="1"/>
  <c r="I20" i="1"/>
  <c r="I19" i="1"/>
  <c r="I18" i="1"/>
  <c r="I17" i="1"/>
  <c r="I33" i="1" l="1"/>
  <c r="F9" i="7" s="1"/>
  <c r="I10" i="7" s="1"/>
  <c r="C9" i="9" l="1"/>
  <c r="C11" i="9"/>
  <c r="C13" i="9" l="1"/>
  <c r="C14" i="9" s="1"/>
  <c r="C15" i="9" s="1"/>
</calcChain>
</file>

<file path=xl/sharedStrings.xml><?xml version="1.0" encoding="utf-8"?>
<sst xmlns="http://schemas.openxmlformats.org/spreadsheetml/2006/main" count="123" uniqueCount="78">
  <si>
    <t>Client:</t>
  </si>
  <si>
    <t>AstraZeneca</t>
  </si>
  <si>
    <t xml:space="preserve">Project Name: </t>
  </si>
  <si>
    <t>Supplier Contact Information:</t>
  </si>
  <si>
    <t>Effective Date:</t>
  </si>
  <si>
    <t>Item</t>
  </si>
  <si>
    <t>Cost</t>
  </si>
  <si>
    <t>Sub-total</t>
  </si>
  <si>
    <t>TAX 6%</t>
  </si>
  <si>
    <t>Total</t>
  </si>
  <si>
    <t>Description</t>
  </si>
  <si>
    <t>AZ Annual Rate
(if have, list year)</t>
  </si>
  <si>
    <t>(If annual rate, list rate)</t>
  </si>
  <si>
    <t>Unit Price</t>
  </si>
  <si>
    <t>Unit</t>
  </si>
  <si>
    <t>Quantity</t>
  </si>
  <si>
    <t>Amount</t>
  </si>
  <si>
    <t>Sub-total</t>
    <phoneticPr fontId="7" type="noConversion"/>
  </si>
  <si>
    <t>I. Content Production</t>
    <phoneticPr fontId="7" type="noConversion"/>
  </si>
  <si>
    <t>2024 rate card</t>
    <phoneticPr fontId="7" type="noConversion"/>
  </si>
  <si>
    <t>项目管理管理 
Project Management Fee</t>
    <phoneticPr fontId="7" type="noConversion"/>
  </si>
  <si>
    <t>(If annual rate, list rate)</t>
    <phoneticPr fontId="7" type="noConversion"/>
  </si>
  <si>
    <t>Unit</t>
    <phoneticPr fontId="7" type="noConversion"/>
  </si>
  <si>
    <t>页</t>
    <phoneticPr fontId="7" type="noConversion"/>
  </si>
  <si>
    <t>Quantity</t>
    <phoneticPr fontId="7" type="noConversion"/>
  </si>
  <si>
    <t>根据主题词对相关文献进行检索、阅读、汇总</t>
    <phoneticPr fontId="7" type="noConversion"/>
  </si>
  <si>
    <t>个</t>
    <phoneticPr fontId="7" type="noConversion"/>
  </si>
  <si>
    <t>中文原文下载</t>
    <phoneticPr fontId="7" type="noConversion"/>
  </si>
  <si>
    <t>英文原文下载</t>
    <phoneticPr fontId="7" type="noConversion"/>
  </si>
  <si>
    <t>篇</t>
    <phoneticPr fontId="7" type="noConversion"/>
  </si>
  <si>
    <t>篇</t>
    <phoneticPr fontId="7" type="noConversion"/>
  </si>
  <si>
    <t>文献标注(new work)</t>
    <phoneticPr fontId="7" type="noConversion"/>
  </si>
  <si>
    <t>根据所提供素材整理、高亮</t>
  </si>
  <si>
    <t>篇</t>
    <phoneticPr fontId="7" type="noConversion"/>
  </si>
  <si>
    <t>页</t>
    <phoneticPr fontId="7" type="noConversion"/>
  </si>
  <si>
    <t>Sub-total</t>
    <phoneticPr fontId="7" type="noConversion"/>
  </si>
  <si>
    <t>5套  total</t>
    <phoneticPr fontId="7" type="noConversion"/>
  </si>
  <si>
    <t>项目管理费用 %</t>
    <phoneticPr fontId="7" type="noConversion"/>
  </si>
  <si>
    <t>含项目协调，(仅适用于牵涉到包含多个交付物，需要安排多个交付时间点，或多部门协调沟通的项目)；另必要的医学团队支持等</t>
    <phoneticPr fontId="7" type="noConversion"/>
  </si>
  <si>
    <t>%</t>
    <phoneticPr fontId="7" type="noConversion"/>
  </si>
  <si>
    <t>Supplier Contact Information:</t>
    <phoneticPr fontId="7" type="noConversion"/>
  </si>
  <si>
    <t>queen.liu@ubs-cn.com</t>
    <phoneticPr fontId="7" type="noConversion"/>
  </si>
  <si>
    <t>使用PPT重绘图表、字体设定、动作设定等</t>
    <phoneticPr fontId="7" type="noConversion"/>
  </si>
  <si>
    <t>套</t>
    <phoneticPr fontId="7" type="noConversion"/>
  </si>
  <si>
    <t>total</t>
    <phoneticPr fontId="7" type="noConversion"/>
  </si>
  <si>
    <t>封面以及封底不计数，包括医学编辑及适量文献检索（每套幻灯至少3-5篇文献，额外或特需的文献检索或下载可参考“其他附加内容”分别报价）</t>
    <phoneticPr fontId="7" type="noConversion"/>
  </si>
  <si>
    <t>DA内页、手册内页或单页排版  (Adjustment work)</t>
    <phoneticPr fontId="7" type="noConversion"/>
  </si>
  <si>
    <t>包括设计、排版、完稿，单页尺寸A4</t>
    <phoneticPr fontId="7" type="noConversion"/>
  </si>
  <si>
    <t>KV相关延展（Adjustment work）</t>
    <phoneticPr fontId="7" type="noConversion"/>
  </si>
  <si>
    <t>包含易拉宝/X展架，海报，背景板，台卡，邀请函等</t>
    <phoneticPr fontId="7" type="noConversion"/>
  </si>
  <si>
    <t>KV相关延展（New work）</t>
    <phoneticPr fontId="7" type="noConversion"/>
  </si>
  <si>
    <t>套</t>
    <phoneticPr fontId="7" type="noConversion"/>
  </si>
  <si>
    <t>副</t>
    <phoneticPr fontId="7" type="noConversion"/>
  </si>
  <si>
    <t>科室会幻灯(Adjustment work)</t>
    <phoneticPr fontId="7" type="noConversion"/>
  </si>
  <si>
    <t>推广幻灯更新*5套</t>
    <phoneticPr fontId="7" type="noConversion"/>
  </si>
  <si>
    <t>DA更新*2（HER2+ 、HER2-Low 两个适应症），主画面+内容</t>
    <phoneticPr fontId="7" type="noConversion"/>
  </si>
  <si>
    <t>一图读懂单页*4个</t>
    <phoneticPr fontId="7" type="noConversion"/>
  </si>
  <si>
    <t>DA类文案撰写(Adjustment work)</t>
    <phoneticPr fontId="7" type="noConversion"/>
  </si>
  <si>
    <t>包括医学编辑及适量文献检索</t>
    <phoneticPr fontId="7" type="noConversion"/>
  </si>
  <si>
    <t>海报-简单</t>
    <phoneticPr fontId="7" type="noConversion"/>
  </si>
  <si>
    <t>文字为主，简单配图+文案，含完稿</t>
    <phoneticPr fontId="7" type="noConversion"/>
  </si>
  <si>
    <t>2份 total</t>
    <phoneticPr fontId="7" type="noConversion"/>
  </si>
  <si>
    <t>图文长图文</t>
    <phoneticPr fontId="7" type="noConversion"/>
  </si>
  <si>
    <t>含图表设计和文案，完稿（不含租图费）</t>
    <phoneticPr fontId="7" type="noConversion"/>
  </si>
  <si>
    <t>屏</t>
    <phoneticPr fontId="7" type="noConversion"/>
  </si>
  <si>
    <t>4套 total</t>
    <phoneticPr fontId="7" type="noConversion"/>
  </si>
  <si>
    <t>2024AZ优赫得推广资料制作</t>
    <phoneticPr fontId="7" type="noConversion"/>
  </si>
  <si>
    <t>推广性易拉宝展架设计*5个</t>
    <phoneticPr fontId="7" type="noConversion"/>
  </si>
  <si>
    <t>展架：关键data公布后内部宣传展架设*5个</t>
    <phoneticPr fontId="7" type="noConversion"/>
  </si>
  <si>
    <t>海报：关键data公布后内部宣传电子海报*5个</t>
    <phoneticPr fontId="7" type="noConversion"/>
  </si>
  <si>
    <t>主题词检索(Adjustment work)</t>
    <phoneticPr fontId="7" type="noConversion"/>
  </si>
  <si>
    <t>PPT美化(普通美化)(Adjustment work)</t>
    <phoneticPr fontId="7" type="noConversion"/>
  </si>
  <si>
    <t xml:space="preserve">Quotation </t>
    <phoneticPr fontId="7" type="noConversion"/>
  </si>
  <si>
    <t xml:space="preserve">Quotation </t>
    <phoneticPr fontId="7" type="noConversion"/>
  </si>
  <si>
    <t>Ⅱ.  Project management fee</t>
    <phoneticPr fontId="7" type="noConversion"/>
  </si>
  <si>
    <t>2024.5.29</t>
    <phoneticPr fontId="7" type="noConversion"/>
  </si>
  <si>
    <t>2024AZ优赫得推广资料制作</t>
    <phoneticPr fontId="7" type="noConversion"/>
  </si>
  <si>
    <t>queen.liu@ubs-cn.com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</si>
</sst>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 * #,##0.00_ ;_ * \-#,##0.00_ ;_ * &quot;-&quot;??_ ;_ @_ "/>
    <numFmt numFmtId="176" formatCode="0_);[Red]\(0\)"/>
    <numFmt numFmtId="177" formatCode="\¥#,##0.00_);[Red]\(\¥#,##0.00\)"/>
    <numFmt numFmtId="178" formatCode="\¥#,##0.00;[Red]\¥#,##0.00"/>
  </numFmts>
  <fonts count="17" x14ac:knownFonts="1">
    <font>
      <sz val="12"/>
      <name val="宋体"/>
      <charset val="134"/>
    </font>
    <font>
      <sz val="11"/>
      <color theme="1"/>
      <name val="宋体"/>
      <family val="2"/>
      <scheme val="minor"/>
    </font>
    <font>
      <b/>
      <sz val="28"/>
      <name val="微软雅黑"/>
      <family val="2"/>
      <charset val="134"/>
    </font>
    <font>
      <b/>
      <sz val="10"/>
      <name val="微软雅黑"/>
      <family val="2"/>
      <charset val="134"/>
    </font>
    <font>
      <sz val="10"/>
      <name val="微软雅黑"/>
      <family val="2"/>
      <charset val="134"/>
    </font>
    <font>
      <u/>
      <sz val="12"/>
      <color theme="10"/>
      <name val="宋体"/>
      <family val="3"/>
      <charset val="134"/>
    </font>
    <font>
      <b/>
      <sz val="11"/>
      <name val="微软雅黑"/>
      <family val="2"/>
      <charset val="134"/>
    </font>
    <font>
      <sz val="9"/>
      <name val="宋体"/>
      <family val="3"/>
      <charset val="134"/>
    </font>
    <font>
      <sz val="9"/>
      <name val="Arial"/>
      <family val="2"/>
    </font>
    <font>
      <sz val="10"/>
      <name val="Arial"/>
      <family val="2"/>
    </font>
    <font>
      <sz val="10"/>
      <color theme="1"/>
      <name val="微软雅黑"/>
      <family val="2"/>
      <charset val="134"/>
    </font>
    <font>
      <b/>
      <sz val="12"/>
      <color rgb="FFFF0000"/>
      <name val="微软雅黑"/>
      <family val="2"/>
      <charset val="134"/>
    </font>
    <font>
      <b/>
      <sz val="12"/>
      <color rgb="FFFF000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name val="Times New Roman"/>
      <family val="1"/>
    </font>
    <font>
      <sz val="12"/>
      <name val="宋体"/>
      <family val="3"/>
      <charset val="134"/>
    </font>
    <font>
      <b/>
      <sz val="12"/>
      <name val="微软雅黑"/>
      <family val="2"/>
      <charset val="134"/>
    </font>
  </fonts>
  <fills count="7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9" tint="0.59999389629810485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3">
    <xf numFmtId="0" fontId="0" fillId="0" borderId="0">
      <alignment vertical="center"/>
    </xf>
    <xf numFmtId="0" fontId="15" fillId="0" borderId="0">
      <alignment vertical="center"/>
    </xf>
    <xf numFmtId="43" fontId="15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5" fillId="0" borderId="0"/>
    <xf numFmtId="0" fontId="13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43" fontId="15" fillId="0" borderId="0" applyFont="0" applyFill="0" applyBorder="0" applyAlignment="0" applyProtection="0">
      <alignment vertical="center"/>
    </xf>
    <xf numFmtId="0" fontId="14" fillId="0" borderId="0"/>
    <xf numFmtId="43" fontId="15" fillId="0" borderId="0" applyFont="0" applyFill="0" applyBorder="0" applyAlignment="0" applyProtection="0">
      <alignment vertical="center"/>
    </xf>
    <xf numFmtId="0" fontId="1" fillId="0" borderId="0"/>
  </cellStyleXfs>
  <cellXfs count="66">
    <xf numFmtId="0" fontId="0" fillId="0" borderId="0" xfId="0">
      <alignment vertical="center"/>
    </xf>
    <xf numFmtId="0" fontId="15" fillId="0" borderId="0" xfId="5"/>
    <xf numFmtId="0" fontId="0" fillId="0" borderId="0" xfId="0" applyAlignment="1">
      <alignment vertical="center" wrapText="1"/>
    </xf>
    <xf numFmtId="0" fontId="3" fillId="0" borderId="0" xfId="7" applyFont="1">
      <alignment vertical="center"/>
    </xf>
    <xf numFmtId="176" fontId="4" fillId="0" borderId="0" xfId="7" applyNumberFormat="1" applyFont="1" applyAlignment="1">
      <alignment horizontal="left"/>
    </xf>
    <xf numFmtId="0" fontId="4" fillId="0" borderId="0" xfId="4" applyFont="1" applyAlignment="1">
      <alignment vertical="center" wrapText="1"/>
    </xf>
    <xf numFmtId="176" fontId="4" fillId="0" borderId="0" xfId="7" applyNumberFormat="1" applyFont="1" applyAlignment="1">
      <alignment horizontal="center"/>
    </xf>
    <xf numFmtId="0" fontId="4" fillId="0" borderId="0" xfId="4" applyFont="1"/>
    <xf numFmtId="0" fontId="4" fillId="0" borderId="0" xfId="4" applyFont="1" applyAlignment="1">
      <alignment wrapText="1"/>
    </xf>
    <xf numFmtId="0" fontId="3" fillId="0" borderId="0" xfId="4" applyFont="1" applyAlignment="1">
      <alignment vertical="center"/>
    </xf>
    <xf numFmtId="0" fontId="5" fillId="0" borderId="0" xfId="3" applyFill="1" applyBorder="1" applyAlignment="1" applyProtection="1">
      <alignment vertical="center"/>
    </xf>
    <xf numFmtId="14" fontId="3" fillId="0" borderId="0" xfId="4" applyNumberFormat="1" applyFont="1" applyAlignment="1">
      <alignment horizontal="left" vertical="center"/>
    </xf>
    <xf numFmtId="0" fontId="3" fillId="0" borderId="0" xfId="4" applyFont="1" applyAlignment="1">
      <alignment horizontal="right" vertical="center"/>
    </xf>
    <xf numFmtId="0" fontId="6" fillId="0" borderId="1" xfId="4" applyFont="1" applyBorder="1" applyAlignment="1">
      <alignment horizontal="center" vertical="center"/>
    </xf>
    <xf numFmtId="0" fontId="6" fillId="0" borderId="2" xfId="4" applyFont="1" applyBorder="1" applyAlignment="1">
      <alignment horizontal="center" vertical="center" wrapText="1"/>
    </xf>
    <xf numFmtId="0" fontId="6" fillId="0" borderId="2" xfId="4" applyFont="1" applyBorder="1" applyAlignment="1">
      <alignment horizontal="center" vertical="center"/>
    </xf>
    <xf numFmtId="176" fontId="3" fillId="3" borderId="8" xfId="4" applyNumberFormat="1" applyFont="1" applyFill="1" applyBorder="1" applyAlignment="1">
      <alignment horizontal="right" vertical="center"/>
    </xf>
    <xf numFmtId="176" fontId="9" fillId="0" borderId="0" xfId="7" applyNumberFormat="1" applyFont="1" applyAlignment="1">
      <alignment horizontal="left"/>
    </xf>
    <xf numFmtId="0" fontId="7" fillId="0" borderId="0" xfId="0" applyFont="1" applyAlignment="1">
      <alignment horizontal="left"/>
    </xf>
    <xf numFmtId="176" fontId="3" fillId="0" borderId="0" xfId="7" applyNumberFormat="1" applyFont="1" applyAlignment="1">
      <alignment wrapText="1"/>
    </xf>
    <xf numFmtId="39" fontId="8" fillId="0" borderId="0" xfId="9" applyNumberFormat="1" applyFont="1" applyBorder="1" applyAlignment="1">
      <alignment horizontal="right"/>
    </xf>
    <xf numFmtId="0" fontId="8" fillId="0" borderId="0" xfId="0" applyFont="1" applyAlignment="1">
      <alignment horizontal="center"/>
    </xf>
    <xf numFmtId="0" fontId="9" fillId="0" borderId="0" xfId="7" applyFont="1" applyAlignment="1">
      <alignment horizontal="left" vertical="center" wrapText="1"/>
    </xf>
    <xf numFmtId="0" fontId="9" fillId="0" borderId="0" xfId="7" applyFont="1" applyAlignment="1">
      <alignment horizontal="left" vertical="center"/>
    </xf>
    <xf numFmtId="176" fontId="9" fillId="0" borderId="0" xfId="7" applyNumberFormat="1" applyFont="1" applyAlignment="1">
      <alignment horizontal="left" wrapText="1"/>
    </xf>
    <xf numFmtId="0" fontId="6" fillId="0" borderId="10" xfId="4" applyFont="1" applyBorder="1" applyAlignment="1">
      <alignment horizontal="center" vertical="center"/>
    </xf>
    <xf numFmtId="37" fontId="10" fillId="0" borderId="12" xfId="2" applyNumberFormat="1" applyFont="1" applyFill="1" applyBorder="1" applyAlignment="1">
      <alignment horizontal="right" vertical="center"/>
    </xf>
    <xf numFmtId="177" fontId="3" fillId="3" borderId="13" xfId="4" applyNumberFormat="1" applyFont="1" applyFill="1" applyBorder="1" applyAlignment="1">
      <alignment horizontal="right" vertical="center"/>
    </xf>
    <xf numFmtId="0" fontId="4" fillId="0" borderId="6" xfId="8" applyFont="1" applyBorder="1" applyAlignment="1">
      <alignment horizontal="center" vertical="center"/>
    </xf>
    <xf numFmtId="0" fontId="4" fillId="0" borderId="5" xfId="0" applyFont="1" applyBorder="1" applyAlignment="1">
      <alignment horizontal="right" vertical="center" wrapText="1"/>
    </xf>
    <xf numFmtId="177" fontId="3" fillId="0" borderId="12" xfId="2" applyNumberFormat="1" applyFont="1" applyFill="1" applyBorder="1" applyAlignment="1">
      <alignment horizontal="right" vertical="center"/>
    </xf>
    <xf numFmtId="178" fontId="3" fillId="0" borderId="12" xfId="2" applyNumberFormat="1" applyFont="1" applyFill="1" applyBorder="1" applyAlignment="1">
      <alignment horizontal="right" vertical="center"/>
    </xf>
    <xf numFmtId="0" fontId="3" fillId="6" borderId="16" xfId="0" applyFont="1" applyFill="1" applyBorder="1" applyAlignment="1">
      <alignment horizontal="right" vertical="center" wrapText="1"/>
    </xf>
    <xf numFmtId="177" fontId="3" fillId="6" borderId="24" xfId="2" applyNumberFormat="1" applyFont="1" applyFill="1" applyBorder="1" applyAlignment="1">
      <alignment horizontal="right" vertical="center"/>
    </xf>
    <xf numFmtId="177" fontId="11" fillId="0" borderId="0" xfId="0" applyNumberFormat="1" applyFont="1">
      <alignment vertical="center"/>
    </xf>
    <xf numFmtId="0" fontId="6" fillId="2" borderId="19" xfId="4" applyFont="1" applyFill="1" applyBorder="1" applyAlignment="1">
      <alignment vertical="center"/>
    </xf>
    <xf numFmtId="0" fontId="4" fillId="0" borderId="6" xfId="0" applyFont="1" applyBorder="1" applyAlignment="1">
      <alignment horizontal="left" vertical="center" wrapText="1"/>
    </xf>
    <xf numFmtId="39" fontId="4" fillId="0" borderId="6" xfId="11" applyNumberFormat="1" applyFont="1" applyBorder="1" applyAlignment="1">
      <alignment horizontal="right" vertical="center"/>
    </xf>
    <xf numFmtId="0" fontId="4" fillId="0" borderId="6" xfId="0" applyFont="1" applyBorder="1" applyAlignment="1">
      <alignment horizontal="center" vertical="center"/>
    </xf>
    <xf numFmtId="39" fontId="4" fillId="0" borderId="6" xfId="11" applyNumberFormat="1" applyFont="1" applyBorder="1" applyAlignment="1">
      <alignment horizontal="right"/>
    </xf>
    <xf numFmtId="0" fontId="12" fillId="0" borderId="0" xfId="0" applyFont="1" applyAlignment="1">
      <alignment horizontal="right" vertical="center"/>
    </xf>
    <xf numFmtId="178" fontId="3" fillId="0" borderId="23" xfId="4" applyNumberFormat="1" applyFont="1" applyFill="1" applyBorder="1" applyAlignment="1">
      <alignment horizontal="right" vertical="center"/>
    </xf>
    <xf numFmtId="0" fontId="4" fillId="4" borderId="5" xfId="0" applyFont="1" applyFill="1" applyBorder="1" applyAlignment="1">
      <alignment vertical="center" wrapText="1"/>
    </xf>
    <xf numFmtId="178" fontId="3" fillId="3" borderId="26" xfId="4" applyNumberFormat="1" applyFont="1" applyFill="1" applyBorder="1" applyAlignment="1">
      <alignment horizontal="right" vertical="center"/>
    </xf>
    <xf numFmtId="0" fontId="4" fillId="0" borderId="7" xfId="0" applyFont="1" applyBorder="1" applyAlignment="1">
      <alignment horizontal="center" vertical="center"/>
    </xf>
    <xf numFmtId="39" fontId="4" fillId="0" borderId="6" xfId="11" applyNumberFormat="1" applyFont="1" applyBorder="1" applyAlignment="1">
      <alignment horizontal="center" vertical="center"/>
    </xf>
    <xf numFmtId="37" fontId="10" fillId="0" borderId="12" xfId="2" applyNumberFormat="1" applyFont="1" applyFill="1" applyBorder="1" applyAlignment="1">
      <alignment horizontal="center" vertical="center"/>
    </xf>
    <xf numFmtId="0" fontId="2" fillId="0" borderId="0" xfId="7" applyFont="1" applyAlignment="1">
      <alignment horizontal="center" vertical="center"/>
    </xf>
    <xf numFmtId="0" fontId="6" fillId="2" borderId="3" xfId="4" applyFont="1" applyFill="1" applyBorder="1" applyAlignment="1">
      <alignment horizontal="left" vertical="center"/>
    </xf>
    <xf numFmtId="0" fontId="6" fillId="2" borderId="11" xfId="4" applyFont="1" applyFill="1" applyBorder="1" applyAlignment="1">
      <alignment horizontal="left" vertical="center"/>
    </xf>
    <xf numFmtId="0" fontId="3" fillId="2" borderId="3" xfId="4" applyFont="1" applyFill="1" applyBorder="1" applyAlignment="1">
      <alignment horizontal="left" vertical="center"/>
    </xf>
    <xf numFmtId="0" fontId="3" fillId="2" borderId="11" xfId="4" applyFont="1" applyFill="1" applyBorder="1" applyAlignment="1">
      <alignment horizontal="left" vertical="center"/>
    </xf>
    <xf numFmtId="0" fontId="4" fillId="5" borderId="3" xfId="0" applyFont="1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 vertical="center" wrapText="1"/>
    </xf>
    <xf numFmtId="176" fontId="16" fillId="0" borderId="20" xfId="4" applyNumberFormat="1" applyFont="1" applyFill="1" applyBorder="1" applyAlignment="1">
      <alignment horizontal="right" vertical="center"/>
    </xf>
    <xf numFmtId="176" fontId="16" fillId="0" borderId="21" xfId="4" applyNumberFormat="1" applyFont="1" applyFill="1" applyBorder="1" applyAlignment="1">
      <alignment horizontal="right" vertical="center"/>
    </xf>
    <xf numFmtId="176" fontId="16" fillId="0" borderId="22" xfId="4" applyNumberFormat="1" applyFont="1" applyFill="1" applyBorder="1" applyAlignment="1">
      <alignment horizontal="right" vertical="center"/>
    </xf>
    <xf numFmtId="176" fontId="3" fillId="3" borderId="17" xfId="4" applyNumberFormat="1" applyFont="1" applyFill="1" applyBorder="1" applyAlignment="1">
      <alignment horizontal="right" vertical="center"/>
    </xf>
    <xf numFmtId="176" fontId="3" fillId="3" borderId="18" xfId="4" applyNumberFormat="1" applyFont="1" applyFill="1" applyBorder="1" applyAlignment="1">
      <alignment horizontal="right" vertical="center"/>
    </xf>
    <xf numFmtId="176" fontId="3" fillId="3" borderId="25" xfId="4" applyNumberFormat="1" applyFont="1" applyFill="1" applyBorder="1" applyAlignment="1">
      <alignment horizontal="right" vertical="center"/>
    </xf>
    <xf numFmtId="0" fontId="6" fillId="2" borderId="14" xfId="4" applyFont="1" applyFill="1" applyBorder="1" applyAlignment="1">
      <alignment horizontal="left" vertical="center" wrapText="1"/>
    </xf>
    <xf numFmtId="0" fontId="6" fillId="2" borderId="15" xfId="4" applyFont="1" applyFill="1" applyBorder="1" applyAlignment="1">
      <alignment horizontal="left" vertical="center"/>
    </xf>
    <xf numFmtId="0" fontId="3" fillId="2" borderId="3" xfId="4" applyFont="1" applyFill="1" applyBorder="1" applyAlignment="1">
      <alignment horizontal="left" vertical="center" wrapText="1"/>
    </xf>
    <xf numFmtId="0" fontId="3" fillId="2" borderId="4" xfId="4" applyFont="1" applyFill="1" applyBorder="1" applyAlignment="1">
      <alignment horizontal="left" vertical="center"/>
    </xf>
    <xf numFmtId="176" fontId="3" fillId="3" borderId="8" xfId="4" applyNumberFormat="1" applyFont="1" applyFill="1" applyBorder="1" applyAlignment="1">
      <alignment horizontal="right" vertical="center"/>
    </xf>
    <xf numFmtId="176" fontId="3" fillId="3" borderId="9" xfId="4" applyNumberFormat="1" applyFont="1" applyFill="1" applyBorder="1" applyAlignment="1">
      <alignment horizontal="right" vertical="center"/>
    </xf>
  </cellXfs>
  <cellStyles count="13">
    <cellStyle name="Normal 2" xfId="12"/>
    <cellStyle name="常规" xfId="0" builtinId="0"/>
    <cellStyle name="常规 2" xfId="7"/>
    <cellStyle name="常规 2 2 2 2" xfId="1"/>
    <cellStyle name="常规 3" xfId="8"/>
    <cellStyle name="常规 3 2" xfId="6"/>
    <cellStyle name="常规_flash" xfId="5"/>
    <cellStyle name="常规_长城会短信相关活动报价1016" xfId="4"/>
    <cellStyle name="超链接" xfId="3" builtinId="8"/>
    <cellStyle name="千位分隔" xfId="2" builtinId="3"/>
    <cellStyle name="千位分隔 2" xfId="9"/>
    <cellStyle name="千位分隔 2 3" xfId="11"/>
    <cellStyle name="样式 1" xfId="10"/>
  </cellStyles>
  <dxfs count="0"/>
  <tableStyles count="0" defaultTableStyle="TableStyleMedium2" defaultPivotStyle="PivotStyleLight16"/>
  <colors>
    <mruColors>
      <color rgb="FF00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queen.liu@ubs-cn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queen.liu@ubs-cn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mailto:queen.liu@ubs-cn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C21"/>
  <sheetViews>
    <sheetView tabSelected="1" workbookViewId="0">
      <selection activeCell="G24" sqref="G24"/>
    </sheetView>
  </sheetViews>
  <sheetFormatPr defaultColWidth="8.75" defaultRowHeight="14.25" x14ac:dyDescent="0.15"/>
  <cols>
    <col min="1" max="1" width="5.125" customWidth="1"/>
    <col min="2" max="2" width="39.625" customWidth="1"/>
    <col min="3" max="3" width="37.5" customWidth="1"/>
    <col min="4" max="4" width="12.625"/>
  </cols>
  <sheetData>
    <row r="1" spans="2:3" ht="37.5" customHeight="1" x14ac:dyDescent="0.15">
      <c r="B1" s="47" t="s">
        <v>72</v>
      </c>
      <c r="C1" s="47"/>
    </row>
    <row r="2" spans="2:3" ht="16.5" x14ac:dyDescent="0.35">
      <c r="B2" s="3" t="s">
        <v>0</v>
      </c>
      <c r="C2" s="4" t="s">
        <v>1</v>
      </c>
    </row>
    <row r="3" spans="2:3" ht="16.5" x14ac:dyDescent="0.35">
      <c r="B3" s="3" t="s">
        <v>2</v>
      </c>
      <c r="C3" s="7" t="s">
        <v>76</v>
      </c>
    </row>
    <row r="4" spans="2:3" s="1" customFormat="1" ht="16.5" customHeight="1" x14ac:dyDescent="0.15">
      <c r="B4" s="9" t="s">
        <v>40</v>
      </c>
      <c r="C4" s="10" t="s">
        <v>77</v>
      </c>
    </row>
    <row r="5" spans="2:3" s="1" customFormat="1" ht="16.5" customHeight="1" x14ac:dyDescent="0.15">
      <c r="B5" s="9" t="s">
        <v>4</v>
      </c>
      <c r="C5" s="11" t="s">
        <v>75</v>
      </c>
    </row>
    <row r="6" spans="2:3" s="1" customFormat="1" ht="16.5" customHeight="1" x14ac:dyDescent="0.15">
      <c r="B6" s="12"/>
      <c r="C6" s="12"/>
    </row>
    <row r="7" spans="2:3" s="1" customFormat="1" ht="30.75" customHeight="1" x14ac:dyDescent="0.15">
      <c r="B7" s="13" t="s">
        <v>5</v>
      </c>
      <c r="C7" s="25" t="s">
        <v>6</v>
      </c>
    </row>
    <row r="8" spans="2:3" s="1" customFormat="1" ht="15" x14ac:dyDescent="0.15">
      <c r="B8" s="48" t="s">
        <v>18</v>
      </c>
      <c r="C8" s="49"/>
    </row>
    <row r="9" spans="2:3" s="1" customFormat="1" ht="16.5" x14ac:dyDescent="0.15">
      <c r="B9" s="29" t="s">
        <v>7</v>
      </c>
      <c r="C9" s="30">
        <f>'Content Production'!I33</f>
        <v>107540</v>
      </c>
    </row>
    <row r="10" spans="2:3" s="1" customFormat="1" ht="16.5" x14ac:dyDescent="0.15">
      <c r="B10" s="50" t="s">
        <v>74</v>
      </c>
      <c r="C10" s="51"/>
    </row>
    <row r="11" spans="2:3" ht="16.5" x14ac:dyDescent="0.15">
      <c r="B11" s="29" t="s">
        <v>7</v>
      </c>
      <c r="C11" s="31">
        <f>'Project management fee'!I10</f>
        <v>15055.600000000002</v>
      </c>
    </row>
    <row r="12" spans="2:3" ht="3.75" customHeight="1" x14ac:dyDescent="0.15">
      <c r="B12" s="52"/>
      <c r="C12" s="53"/>
    </row>
    <row r="13" spans="2:3" ht="16.5" x14ac:dyDescent="0.15">
      <c r="B13" s="32" t="s">
        <v>7</v>
      </c>
      <c r="C13" s="33">
        <f>C9+C11</f>
        <v>122595.6</v>
      </c>
    </row>
    <row r="14" spans="2:3" ht="16.5" x14ac:dyDescent="0.15">
      <c r="B14" s="32" t="s">
        <v>8</v>
      </c>
      <c r="C14" s="33">
        <f>C13*0.06</f>
        <v>7355.7359999999999</v>
      </c>
    </row>
    <row r="15" spans="2:3" ht="16.5" x14ac:dyDescent="0.15">
      <c r="B15" s="16" t="s">
        <v>9</v>
      </c>
      <c r="C15" s="27">
        <f>C13+C14</f>
        <v>129951.33600000001</v>
      </c>
    </row>
    <row r="16" spans="2:3" ht="18" x14ac:dyDescent="0.15">
      <c r="B16" s="40"/>
      <c r="C16" s="34"/>
    </row>
    <row r="17" spans="2:2" x14ac:dyDescent="0.2">
      <c r="B17" s="17"/>
    </row>
    <row r="18" spans="2:2" x14ac:dyDescent="0.2">
      <c r="B18" s="17"/>
    </row>
    <row r="19" spans="2:2" x14ac:dyDescent="0.2">
      <c r="B19" s="17"/>
    </row>
    <row r="20" spans="2:2" x14ac:dyDescent="0.2">
      <c r="B20" s="17"/>
    </row>
    <row r="21" spans="2:2" x14ac:dyDescent="0.2">
      <c r="B21" s="17"/>
    </row>
  </sheetData>
  <mergeCells count="4">
    <mergeCell ref="B1:C1"/>
    <mergeCell ref="B8:C8"/>
    <mergeCell ref="B10:C10"/>
    <mergeCell ref="B12:C12"/>
  </mergeCells>
  <phoneticPr fontId="7" type="noConversion"/>
  <hyperlinks>
    <hyperlink ref="C4" r:id="rId1"/>
  </hyperlinks>
  <pageMargins left="0.74803149606299202" right="0.74803149606299202" top="0.98425196850393704" bottom="0.98425196850393704" header="0.31496062992126" footer="0.31496062992126"/>
  <pageSetup paperSize="9" fitToWidth="0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33"/>
  <sheetViews>
    <sheetView topLeftCell="A9" zoomScale="80" zoomScaleNormal="80" workbookViewId="0">
      <selection activeCell="N31" sqref="N31"/>
    </sheetView>
  </sheetViews>
  <sheetFormatPr defaultColWidth="8.75" defaultRowHeight="14.25" x14ac:dyDescent="0.15"/>
  <cols>
    <col min="1" max="1" width="5.125" customWidth="1"/>
    <col min="2" max="2" width="34.625" customWidth="1"/>
    <col min="3" max="3" width="47.625" style="2" customWidth="1"/>
    <col min="4" max="4" width="17.625" style="2" customWidth="1"/>
    <col min="5" max="5" width="14.125" style="2" customWidth="1"/>
    <col min="6" max="6" width="11" customWidth="1"/>
    <col min="7" max="7" width="8.25" customWidth="1"/>
    <col min="8" max="8" width="10.125" customWidth="1"/>
    <col min="9" max="9" width="13.5" customWidth="1"/>
  </cols>
  <sheetData>
    <row r="1" spans="2:9" ht="37.5" customHeight="1" x14ac:dyDescent="0.15">
      <c r="B1" s="47" t="s">
        <v>73</v>
      </c>
      <c r="C1" s="47"/>
      <c r="D1" s="47"/>
      <c r="E1" s="47"/>
      <c r="F1" s="47"/>
      <c r="G1" s="47"/>
      <c r="H1" s="47"/>
      <c r="I1" s="47"/>
    </row>
    <row r="2" spans="2:9" ht="16.5" x14ac:dyDescent="0.35">
      <c r="B2" s="3" t="s">
        <v>0</v>
      </c>
      <c r="C2" s="4" t="s">
        <v>1</v>
      </c>
      <c r="D2" s="5"/>
      <c r="E2" s="5"/>
      <c r="F2" s="6"/>
      <c r="G2" s="6"/>
      <c r="H2" s="6"/>
      <c r="I2" s="6"/>
    </row>
    <row r="3" spans="2:9" ht="16.5" x14ac:dyDescent="0.35">
      <c r="B3" s="3" t="s">
        <v>2</v>
      </c>
      <c r="C3" s="7" t="s">
        <v>66</v>
      </c>
      <c r="D3" s="8"/>
      <c r="E3" s="8"/>
      <c r="F3" s="6"/>
      <c r="G3" s="6"/>
      <c r="H3" s="6"/>
      <c r="I3" s="6"/>
    </row>
    <row r="4" spans="2:9" s="1" customFormat="1" ht="16.5" customHeight="1" x14ac:dyDescent="0.15">
      <c r="B4" s="9" t="s">
        <v>3</v>
      </c>
      <c r="C4" s="10" t="s">
        <v>41</v>
      </c>
      <c r="D4" s="9"/>
      <c r="E4" s="9"/>
      <c r="F4" s="9"/>
      <c r="G4" s="9"/>
      <c r="H4" s="9"/>
      <c r="I4" s="9"/>
    </row>
    <row r="5" spans="2:9" s="1" customFormat="1" ht="16.5" customHeight="1" x14ac:dyDescent="0.15">
      <c r="B5" s="9" t="s">
        <v>4</v>
      </c>
      <c r="C5" s="11" t="s">
        <v>75</v>
      </c>
      <c r="D5" s="9"/>
      <c r="E5" s="9"/>
      <c r="F5" s="9"/>
      <c r="G5" s="9"/>
      <c r="H5" s="9"/>
      <c r="I5" s="9"/>
    </row>
    <row r="6" spans="2:9" s="1" customFormat="1" ht="16.5" customHeight="1" x14ac:dyDescent="0.15">
      <c r="B6" s="12"/>
      <c r="C6" s="12"/>
      <c r="D6" s="12"/>
      <c r="E6" s="12"/>
      <c r="F6" s="12"/>
      <c r="G6" s="12"/>
      <c r="H6" s="12"/>
      <c r="I6" s="12"/>
    </row>
    <row r="7" spans="2:9" s="1" customFormat="1" ht="30.75" customHeight="1" x14ac:dyDescent="0.15">
      <c r="B7" s="13" t="s">
        <v>5</v>
      </c>
      <c r="C7" s="14" t="s">
        <v>10</v>
      </c>
      <c r="D7" s="14" t="s">
        <v>11</v>
      </c>
      <c r="E7" s="14" t="s">
        <v>21</v>
      </c>
      <c r="F7" s="15" t="s">
        <v>13</v>
      </c>
      <c r="G7" s="15" t="s">
        <v>22</v>
      </c>
      <c r="H7" s="15" t="s">
        <v>24</v>
      </c>
      <c r="I7" s="25" t="s">
        <v>16</v>
      </c>
    </row>
    <row r="8" spans="2:9" ht="15" x14ac:dyDescent="0.15">
      <c r="B8" s="60" t="s">
        <v>55</v>
      </c>
      <c r="C8" s="61"/>
      <c r="D8" s="61"/>
      <c r="E8" s="61"/>
      <c r="F8" s="61"/>
      <c r="G8" s="61"/>
      <c r="H8" s="61"/>
      <c r="I8" s="35"/>
    </row>
    <row r="9" spans="2:9" ht="16.5" x14ac:dyDescent="0.15">
      <c r="B9" s="42" t="s">
        <v>57</v>
      </c>
      <c r="C9" s="36" t="s">
        <v>58</v>
      </c>
      <c r="D9" s="37" t="s">
        <v>19</v>
      </c>
      <c r="E9" s="28"/>
      <c r="F9" s="37">
        <v>400</v>
      </c>
      <c r="G9" s="38" t="s">
        <v>23</v>
      </c>
      <c r="H9" s="38">
        <v>16</v>
      </c>
      <c r="I9" s="26">
        <f>H9*F9</f>
        <v>6400</v>
      </c>
    </row>
    <row r="10" spans="2:9" ht="33" x14ac:dyDescent="0.15">
      <c r="B10" s="42" t="s">
        <v>46</v>
      </c>
      <c r="C10" s="36" t="s">
        <v>47</v>
      </c>
      <c r="D10" s="37" t="s">
        <v>19</v>
      </c>
      <c r="E10" s="28"/>
      <c r="F10" s="37">
        <v>430</v>
      </c>
      <c r="G10" s="38" t="s">
        <v>43</v>
      </c>
      <c r="H10" s="38">
        <v>16</v>
      </c>
      <c r="I10" s="26">
        <f>H10*F10</f>
        <v>6880</v>
      </c>
    </row>
    <row r="11" spans="2:9" ht="18.75" thickBot="1" x14ac:dyDescent="0.2">
      <c r="B11" s="54" t="s">
        <v>61</v>
      </c>
      <c r="C11" s="55"/>
      <c r="D11" s="55"/>
      <c r="E11" s="55"/>
      <c r="F11" s="55"/>
      <c r="G11" s="55"/>
      <c r="H11" s="56"/>
      <c r="I11" s="41">
        <f>SUM(I9:I10)*2</f>
        <v>26560</v>
      </c>
    </row>
    <row r="12" spans="2:9" ht="15" x14ac:dyDescent="0.15">
      <c r="B12" s="60" t="s">
        <v>56</v>
      </c>
      <c r="C12" s="61"/>
      <c r="D12" s="61"/>
      <c r="E12" s="61"/>
      <c r="F12" s="61"/>
      <c r="G12" s="61"/>
      <c r="H12" s="61"/>
      <c r="I12" s="35"/>
    </row>
    <row r="13" spans="2:9" ht="16.5" x14ac:dyDescent="0.15">
      <c r="B13" s="42" t="s">
        <v>57</v>
      </c>
      <c r="C13" s="36" t="s">
        <v>58</v>
      </c>
      <c r="D13" s="37" t="s">
        <v>19</v>
      </c>
      <c r="E13" s="28"/>
      <c r="F13" s="37">
        <v>400</v>
      </c>
      <c r="G13" s="38" t="s">
        <v>23</v>
      </c>
      <c r="H13" s="38">
        <v>5</v>
      </c>
      <c r="I13" s="26">
        <f>H13*F13</f>
        <v>2000</v>
      </c>
    </row>
    <row r="14" spans="2:9" ht="16.5" x14ac:dyDescent="0.15">
      <c r="B14" s="42" t="s">
        <v>62</v>
      </c>
      <c r="C14" s="36" t="s">
        <v>63</v>
      </c>
      <c r="D14" s="37" t="s">
        <v>19</v>
      </c>
      <c r="E14" s="28"/>
      <c r="F14" s="37">
        <v>530</v>
      </c>
      <c r="G14" s="38" t="s">
        <v>64</v>
      </c>
      <c r="H14" s="38">
        <v>5</v>
      </c>
      <c r="I14" s="26">
        <f>H14*F14</f>
        <v>2650</v>
      </c>
    </row>
    <row r="15" spans="2:9" ht="18.75" thickBot="1" x14ac:dyDescent="0.2">
      <c r="B15" s="54" t="s">
        <v>65</v>
      </c>
      <c r="C15" s="55"/>
      <c r="D15" s="55"/>
      <c r="E15" s="55"/>
      <c r="F15" s="55"/>
      <c r="G15" s="55"/>
      <c r="H15" s="56"/>
      <c r="I15" s="41">
        <f>SUM(I13:I14)*4</f>
        <v>18600</v>
      </c>
    </row>
    <row r="16" spans="2:9" s="1" customFormat="1" ht="20.100000000000001" customHeight="1" x14ac:dyDescent="0.15">
      <c r="B16" s="60" t="s">
        <v>54</v>
      </c>
      <c r="C16" s="61"/>
      <c r="D16" s="61"/>
      <c r="E16" s="61"/>
      <c r="F16" s="61"/>
      <c r="G16" s="61"/>
      <c r="H16" s="61"/>
      <c r="I16" s="35"/>
    </row>
    <row r="17" spans="2:9" s="1" customFormat="1" ht="49.5" x14ac:dyDescent="0.15">
      <c r="B17" s="42" t="s">
        <v>53</v>
      </c>
      <c r="C17" s="36" t="s">
        <v>45</v>
      </c>
      <c r="D17" s="37" t="s">
        <v>19</v>
      </c>
      <c r="E17" s="28"/>
      <c r="F17" s="37">
        <v>357</v>
      </c>
      <c r="G17" s="38" t="s">
        <v>23</v>
      </c>
      <c r="H17" s="38">
        <v>25</v>
      </c>
      <c r="I17" s="26">
        <f>H17*F17</f>
        <v>8925</v>
      </c>
    </row>
    <row r="18" spans="2:9" s="1" customFormat="1" ht="18.600000000000001" customHeight="1" x14ac:dyDescent="0.15">
      <c r="B18" s="42" t="s">
        <v>70</v>
      </c>
      <c r="C18" s="36" t="s">
        <v>25</v>
      </c>
      <c r="D18" s="37" t="s">
        <v>19</v>
      </c>
      <c r="E18" s="28"/>
      <c r="F18" s="37">
        <v>10</v>
      </c>
      <c r="G18" s="38" t="s">
        <v>26</v>
      </c>
      <c r="H18" s="38">
        <v>10</v>
      </c>
      <c r="I18" s="26">
        <f>H18*F18</f>
        <v>100</v>
      </c>
    </row>
    <row r="19" spans="2:9" s="1" customFormat="1" ht="18.600000000000001" customHeight="1" x14ac:dyDescent="0.15">
      <c r="B19" s="42" t="s">
        <v>27</v>
      </c>
      <c r="C19" s="36" t="s">
        <v>27</v>
      </c>
      <c r="D19" s="37" t="s">
        <v>19</v>
      </c>
      <c r="E19" s="28"/>
      <c r="F19" s="37">
        <v>7</v>
      </c>
      <c r="G19" s="38" t="s">
        <v>29</v>
      </c>
      <c r="H19" s="38">
        <v>15</v>
      </c>
      <c r="I19" s="26">
        <f>H19*F19</f>
        <v>105</v>
      </c>
    </row>
    <row r="20" spans="2:9" s="1" customFormat="1" ht="18.600000000000001" customHeight="1" x14ac:dyDescent="0.15">
      <c r="B20" s="42" t="s">
        <v>28</v>
      </c>
      <c r="C20" s="36" t="s">
        <v>28</v>
      </c>
      <c r="D20" s="37" t="s">
        <v>19</v>
      </c>
      <c r="E20" s="28"/>
      <c r="F20" s="37">
        <v>10</v>
      </c>
      <c r="G20" s="38" t="s">
        <v>30</v>
      </c>
      <c r="H20" s="38">
        <v>15</v>
      </c>
      <c r="I20" s="26">
        <f t="shared" ref="I20:I22" si="0">H20*F20</f>
        <v>150</v>
      </c>
    </row>
    <row r="21" spans="2:9" s="1" customFormat="1" ht="18.600000000000001" customHeight="1" x14ac:dyDescent="0.15">
      <c r="B21" s="42" t="s">
        <v>31</v>
      </c>
      <c r="C21" s="36" t="s">
        <v>32</v>
      </c>
      <c r="D21" s="37" t="s">
        <v>19</v>
      </c>
      <c r="E21" s="28"/>
      <c r="F21" s="37">
        <v>15</v>
      </c>
      <c r="G21" s="38" t="s">
        <v>33</v>
      </c>
      <c r="H21" s="38">
        <v>30</v>
      </c>
      <c r="I21" s="26">
        <f t="shared" si="0"/>
        <v>450</v>
      </c>
    </row>
    <row r="22" spans="2:9" s="1" customFormat="1" ht="18.600000000000001" customHeight="1" x14ac:dyDescent="0.15">
      <c r="B22" s="42" t="s">
        <v>71</v>
      </c>
      <c r="C22" s="36" t="s">
        <v>42</v>
      </c>
      <c r="D22" s="37" t="s">
        <v>19</v>
      </c>
      <c r="E22" s="28"/>
      <c r="F22" s="37">
        <v>30</v>
      </c>
      <c r="G22" s="38" t="s">
        <v>34</v>
      </c>
      <c r="H22" s="38">
        <v>25</v>
      </c>
      <c r="I22" s="26">
        <f t="shared" si="0"/>
        <v>750</v>
      </c>
    </row>
    <row r="23" spans="2:9" ht="18.75" thickBot="1" x14ac:dyDescent="0.2">
      <c r="B23" s="54" t="s">
        <v>36</v>
      </c>
      <c r="C23" s="55"/>
      <c r="D23" s="55"/>
      <c r="E23" s="55"/>
      <c r="F23" s="55"/>
      <c r="G23" s="55"/>
      <c r="H23" s="56"/>
      <c r="I23" s="41">
        <f>SUM(I17:I22)*5</f>
        <v>52400</v>
      </c>
    </row>
    <row r="24" spans="2:9" ht="15" x14ac:dyDescent="0.15">
      <c r="B24" s="60" t="s">
        <v>67</v>
      </c>
      <c r="C24" s="61"/>
      <c r="D24" s="61"/>
      <c r="E24" s="61"/>
      <c r="F24" s="61"/>
      <c r="G24" s="61"/>
      <c r="H24" s="61"/>
      <c r="I24" s="35"/>
    </row>
    <row r="25" spans="2:9" ht="16.5" x14ac:dyDescent="0.15">
      <c r="B25" s="42" t="s">
        <v>48</v>
      </c>
      <c r="C25" s="36" t="s">
        <v>49</v>
      </c>
      <c r="D25" s="37" t="s">
        <v>19</v>
      </c>
      <c r="E25" s="28"/>
      <c r="F25" s="37">
        <v>440</v>
      </c>
      <c r="G25" s="38" t="s">
        <v>51</v>
      </c>
      <c r="H25" s="38">
        <v>5</v>
      </c>
      <c r="I25" s="26">
        <f>H25*F25</f>
        <v>2200</v>
      </c>
    </row>
    <row r="26" spans="2:9" ht="18.75" thickBot="1" x14ac:dyDescent="0.2">
      <c r="B26" s="54" t="s">
        <v>44</v>
      </c>
      <c r="C26" s="55"/>
      <c r="D26" s="55"/>
      <c r="E26" s="55"/>
      <c r="F26" s="55"/>
      <c r="G26" s="55"/>
      <c r="H26" s="56"/>
      <c r="I26" s="41">
        <f>I25</f>
        <v>2200</v>
      </c>
    </row>
    <row r="27" spans="2:9" ht="15" x14ac:dyDescent="0.15">
      <c r="B27" s="60" t="s">
        <v>68</v>
      </c>
      <c r="C27" s="61"/>
      <c r="D27" s="61"/>
      <c r="E27" s="61"/>
      <c r="F27" s="61"/>
      <c r="G27" s="61"/>
      <c r="H27" s="61"/>
      <c r="I27" s="35"/>
    </row>
    <row r="28" spans="2:9" ht="16.5" x14ac:dyDescent="0.15">
      <c r="B28" s="42" t="s">
        <v>50</v>
      </c>
      <c r="C28" s="36" t="s">
        <v>49</v>
      </c>
      <c r="D28" s="37" t="s">
        <v>19</v>
      </c>
      <c r="E28" s="28"/>
      <c r="F28" s="37">
        <v>1056</v>
      </c>
      <c r="G28" s="38" t="s">
        <v>51</v>
      </c>
      <c r="H28" s="38">
        <v>5</v>
      </c>
      <c r="I28" s="26">
        <f>H28*F28</f>
        <v>5280</v>
      </c>
    </row>
    <row r="29" spans="2:9" ht="18.75" thickBot="1" x14ac:dyDescent="0.2">
      <c r="B29" s="54" t="s">
        <v>44</v>
      </c>
      <c r="C29" s="55"/>
      <c r="D29" s="55"/>
      <c r="E29" s="55"/>
      <c r="F29" s="55"/>
      <c r="G29" s="55"/>
      <c r="H29" s="56"/>
      <c r="I29" s="41">
        <f>I28</f>
        <v>5280</v>
      </c>
    </row>
    <row r="30" spans="2:9" ht="15" x14ac:dyDescent="0.15">
      <c r="B30" s="60" t="s">
        <v>69</v>
      </c>
      <c r="C30" s="61"/>
      <c r="D30" s="61"/>
      <c r="E30" s="61"/>
      <c r="F30" s="61"/>
      <c r="G30" s="61"/>
      <c r="H30" s="61"/>
      <c r="I30" s="35"/>
    </row>
    <row r="31" spans="2:9" ht="16.5" x14ac:dyDescent="0.15">
      <c r="B31" s="42" t="s">
        <v>59</v>
      </c>
      <c r="C31" s="36" t="s">
        <v>60</v>
      </c>
      <c r="D31" s="37" t="s">
        <v>19</v>
      </c>
      <c r="E31" s="28"/>
      <c r="F31" s="37">
        <v>500</v>
      </c>
      <c r="G31" s="38" t="s">
        <v>52</v>
      </c>
      <c r="H31" s="38">
        <v>5</v>
      </c>
      <c r="I31" s="26">
        <f>H31*F31</f>
        <v>2500</v>
      </c>
    </row>
    <row r="32" spans="2:9" ht="18.75" thickBot="1" x14ac:dyDescent="0.2">
      <c r="B32" s="54" t="s">
        <v>44</v>
      </c>
      <c r="C32" s="55"/>
      <c r="D32" s="55"/>
      <c r="E32" s="55"/>
      <c r="F32" s="55"/>
      <c r="G32" s="55"/>
      <c r="H32" s="56"/>
      <c r="I32" s="41">
        <f>I31</f>
        <v>2500</v>
      </c>
    </row>
    <row r="33" spans="2:9" ht="17.25" thickBot="1" x14ac:dyDescent="0.2">
      <c r="B33" s="57" t="s">
        <v>35</v>
      </c>
      <c r="C33" s="58"/>
      <c r="D33" s="58"/>
      <c r="E33" s="58"/>
      <c r="F33" s="58"/>
      <c r="G33" s="58"/>
      <c r="H33" s="59"/>
      <c r="I33" s="43">
        <f>I23+I11+I15+I26+I29+I32</f>
        <v>107540</v>
      </c>
    </row>
  </sheetData>
  <mergeCells count="14">
    <mergeCell ref="B1:I1"/>
    <mergeCell ref="B16:H16"/>
    <mergeCell ref="B8:H8"/>
    <mergeCell ref="B11:H11"/>
    <mergeCell ref="B30:H30"/>
    <mergeCell ref="B32:H32"/>
    <mergeCell ref="B23:H23"/>
    <mergeCell ref="B33:H33"/>
    <mergeCell ref="B12:H12"/>
    <mergeCell ref="B15:H15"/>
    <mergeCell ref="B24:H24"/>
    <mergeCell ref="B26:H26"/>
    <mergeCell ref="B27:H27"/>
    <mergeCell ref="B29:H29"/>
  </mergeCells>
  <phoneticPr fontId="7" type="noConversion"/>
  <hyperlinks>
    <hyperlink ref="C4" r:id="rId1"/>
  </hyperlinks>
  <printOptions horizontalCentered="1"/>
  <pageMargins left="0.25" right="0.25" top="0.27" bottom="0.44" header="0.3" footer="0.3"/>
  <pageSetup paperSize="9" scale="60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17"/>
  <sheetViews>
    <sheetView zoomScale="85" zoomScaleNormal="85" workbookViewId="0">
      <selection activeCell="H23" sqref="H23"/>
    </sheetView>
  </sheetViews>
  <sheetFormatPr defaultColWidth="8.75" defaultRowHeight="14.25" x14ac:dyDescent="0.15"/>
  <cols>
    <col min="1" max="1" width="5.125" customWidth="1"/>
    <col min="2" max="2" width="28" customWidth="1"/>
    <col min="3" max="3" width="35.125" style="2" customWidth="1"/>
    <col min="4" max="4" width="18" style="2" customWidth="1"/>
    <col min="5" max="5" width="15.75" style="2" customWidth="1"/>
    <col min="6" max="6" width="11" customWidth="1"/>
    <col min="7" max="7" width="8.25" customWidth="1"/>
    <col min="8" max="8" width="14" customWidth="1"/>
    <col min="9" max="9" width="16.25" customWidth="1"/>
  </cols>
  <sheetData>
    <row r="1" spans="2:9" ht="37.5" customHeight="1" x14ac:dyDescent="0.15">
      <c r="B1" s="47" t="s">
        <v>72</v>
      </c>
      <c r="C1" s="47"/>
      <c r="D1" s="47"/>
      <c r="E1" s="47"/>
      <c r="F1" s="47"/>
      <c r="G1" s="47"/>
      <c r="H1" s="47"/>
      <c r="I1" s="47"/>
    </row>
    <row r="2" spans="2:9" ht="16.5" x14ac:dyDescent="0.35">
      <c r="B2" s="3" t="s">
        <v>0</v>
      </c>
      <c r="C2" s="4" t="s">
        <v>1</v>
      </c>
      <c r="D2" s="5"/>
      <c r="E2" s="5"/>
      <c r="F2" s="6"/>
      <c r="G2" s="6"/>
      <c r="H2" s="6"/>
      <c r="I2" s="6"/>
    </row>
    <row r="3" spans="2:9" ht="16.5" x14ac:dyDescent="0.35">
      <c r="B3" s="3" t="s">
        <v>2</v>
      </c>
      <c r="C3" s="7" t="s">
        <v>66</v>
      </c>
      <c r="D3" s="8"/>
      <c r="E3" s="8"/>
      <c r="F3" s="6"/>
      <c r="G3" s="6"/>
      <c r="H3" s="6"/>
      <c r="I3" s="6"/>
    </row>
    <row r="4" spans="2:9" s="1" customFormat="1" ht="16.5" customHeight="1" x14ac:dyDescent="0.15">
      <c r="B4" s="9" t="s">
        <v>3</v>
      </c>
      <c r="C4" s="10" t="s">
        <v>41</v>
      </c>
      <c r="D4" s="9"/>
      <c r="E4" s="9"/>
      <c r="F4" s="9"/>
      <c r="G4" s="9"/>
      <c r="H4" s="9"/>
      <c r="I4" s="9"/>
    </row>
    <row r="5" spans="2:9" s="1" customFormat="1" ht="16.5" customHeight="1" x14ac:dyDescent="0.15">
      <c r="B5" s="9" t="s">
        <v>4</v>
      </c>
      <c r="C5" s="11" t="s">
        <v>75</v>
      </c>
      <c r="D5" s="9"/>
      <c r="E5" s="9"/>
      <c r="F5" s="9"/>
      <c r="G5" s="9"/>
      <c r="H5" s="9"/>
      <c r="I5" s="9"/>
    </row>
    <row r="6" spans="2:9" s="1" customFormat="1" ht="16.5" customHeight="1" x14ac:dyDescent="0.15">
      <c r="B6" s="12"/>
      <c r="C6" s="12"/>
      <c r="D6" s="12"/>
      <c r="E6" s="12"/>
      <c r="F6" s="12"/>
      <c r="G6" s="12"/>
      <c r="H6" s="12"/>
      <c r="I6" s="12"/>
    </row>
    <row r="7" spans="2:9" s="1" customFormat="1" ht="30" x14ac:dyDescent="0.15">
      <c r="B7" s="13" t="s">
        <v>5</v>
      </c>
      <c r="C7" s="14" t="s">
        <v>10</v>
      </c>
      <c r="D7" s="14" t="s">
        <v>11</v>
      </c>
      <c r="E7" s="14" t="s">
        <v>12</v>
      </c>
      <c r="F7" s="15" t="s">
        <v>13</v>
      </c>
      <c r="G7" s="15" t="s">
        <v>14</v>
      </c>
      <c r="H7" s="15" t="s">
        <v>15</v>
      </c>
      <c r="I7" s="25" t="s">
        <v>16</v>
      </c>
    </row>
    <row r="8" spans="2:9" ht="33.75" customHeight="1" x14ac:dyDescent="0.15">
      <c r="B8" s="62" t="s">
        <v>20</v>
      </c>
      <c r="C8" s="63"/>
      <c r="D8" s="63"/>
      <c r="E8" s="63"/>
      <c r="F8" s="63"/>
      <c r="G8" s="63"/>
      <c r="H8" s="63"/>
      <c r="I8" s="51"/>
    </row>
    <row r="9" spans="2:9" ht="49.5" x14ac:dyDescent="0.35">
      <c r="B9" s="44" t="s">
        <v>37</v>
      </c>
      <c r="C9" s="36" t="s">
        <v>38</v>
      </c>
      <c r="D9" s="37" t="s">
        <v>19</v>
      </c>
      <c r="E9" s="39"/>
      <c r="F9" s="45">
        <f>'Content Production'!I33</f>
        <v>107540</v>
      </c>
      <c r="G9" s="38" t="s">
        <v>39</v>
      </c>
      <c r="H9" s="38">
        <v>14</v>
      </c>
      <c r="I9" s="46">
        <f>F9*14%</f>
        <v>15055.600000000002</v>
      </c>
    </row>
    <row r="10" spans="2:9" ht="16.5" x14ac:dyDescent="0.15">
      <c r="B10" s="64" t="s">
        <v>17</v>
      </c>
      <c r="C10" s="65"/>
      <c r="D10" s="65"/>
      <c r="E10" s="65"/>
      <c r="F10" s="65"/>
      <c r="G10" s="65"/>
      <c r="H10" s="65"/>
      <c r="I10" s="27">
        <f>SUM(I9:I9)</f>
        <v>15055.600000000002</v>
      </c>
    </row>
    <row r="12" spans="2:9" ht="16.5" x14ac:dyDescent="0.35">
      <c r="B12" s="17"/>
      <c r="C12" s="18"/>
      <c r="D12" s="19"/>
      <c r="E12" s="20"/>
      <c r="F12" s="21"/>
      <c r="G12" s="21"/>
      <c r="H12" s="21"/>
      <c r="I12" s="21"/>
    </row>
    <row r="13" spans="2:9" ht="16.5" x14ac:dyDescent="0.35">
      <c r="B13" s="17"/>
      <c r="C13" s="18"/>
      <c r="D13" s="19"/>
      <c r="E13" s="20"/>
      <c r="F13" s="21"/>
      <c r="G13" s="21"/>
      <c r="H13" s="21"/>
      <c r="I13" s="21"/>
    </row>
    <row r="14" spans="2:9" x14ac:dyDescent="0.2">
      <c r="B14" s="17"/>
      <c r="C14" s="18"/>
      <c r="D14" s="22"/>
      <c r="E14" s="20"/>
      <c r="F14" s="21"/>
      <c r="G14" s="21"/>
      <c r="H14" s="21"/>
      <c r="I14" s="21"/>
    </row>
    <row r="15" spans="2:9" x14ac:dyDescent="0.2">
      <c r="B15" s="17"/>
      <c r="C15" s="22"/>
      <c r="D15" s="22"/>
      <c r="E15" s="20"/>
      <c r="F15" s="21"/>
      <c r="G15" s="21"/>
      <c r="H15" s="21"/>
      <c r="I15" s="21"/>
    </row>
    <row r="16" spans="2:9" x14ac:dyDescent="0.2">
      <c r="B16" s="17"/>
      <c r="C16" s="22"/>
      <c r="D16" s="22"/>
      <c r="E16" s="22"/>
      <c r="F16" s="23"/>
    </row>
    <row r="17" spans="2:6" x14ac:dyDescent="0.2">
      <c r="B17" s="17"/>
      <c r="C17" s="24"/>
      <c r="D17" s="24"/>
      <c r="E17" s="24"/>
      <c r="F17" s="23"/>
    </row>
  </sheetData>
  <mergeCells count="3">
    <mergeCell ref="B1:I1"/>
    <mergeCell ref="B8:I8"/>
    <mergeCell ref="B10:H10"/>
  </mergeCells>
  <phoneticPr fontId="7" type="noConversion"/>
  <hyperlinks>
    <hyperlink ref="C4" r:id="rId1"/>
  </hyperlinks>
  <printOptions horizontalCentered="1"/>
  <pageMargins left="0.23622047244094499" right="0.23622047244094499" top="0.74803149606299202" bottom="0.74803149606299202" header="0.31496062992126" footer="0.31496062992126"/>
  <pageSetup paperSize="9" scale="6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Summary</vt:lpstr>
      <vt:lpstr>Content Production</vt:lpstr>
      <vt:lpstr>Project management fee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Wang, Belle</dc:creator>
  <cp:lastModifiedBy>刘煜圆</cp:lastModifiedBy>
  <cp:lastPrinted>2021-08-24T11:20:00Z</cp:lastPrinted>
  <dcterms:created xsi:type="dcterms:W3CDTF">2016-06-29T09:42:00Z</dcterms:created>
  <dcterms:modified xsi:type="dcterms:W3CDTF">2024-05-30T00:55:46Z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700F3CE50BB347CBBBA8D2DEA83CEFEF</vt:lpwstr>
  </property>
  <property fmtid="{D5CDD505-2E9C-101B-9397-08002B2CF9AE}" pid="3" name="KSOProductBuildVer">
    <vt:lpwstr>2052-11.1.0.11744</vt:lpwstr>
  </property>
</Properties>
</file>